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200" yWindow="300" windowWidth="10815" windowHeight="11640"/>
  </bookViews>
  <sheets>
    <sheet name="Приложение 1" sheetId="7" r:id="rId1"/>
    <sheet name="Лист1" sheetId="8" r:id="rId2"/>
  </sheets>
  <externalReferences>
    <externalReference r:id="rId3"/>
  </externalReferences>
  <definedNames>
    <definedName name="_xlnm.Print_Titles" localSheetId="0">'Приложение 1'!$47:$47</definedName>
    <definedName name="_xlnm.Print_Area" localSheetId="0">'Приложение 1'!$A$2:$AK$185</definedName>
  </definedNames>
  <calcPr calcId="152511"/>
</workbook>
</file>

<file path=xl/calcChain.xml><?xml version="1.0" encoding="utf-8"?>
<calcChain xmlns="http://schemas.openxmlformats.org/spreadsheetml/2006/main">
  <c r="AG26" i="7" l="1"/>
  <c r="AJ161" i="7" l="1"/>
  <c r="AJ128" i="7" l="1"/>
  <c r="AI142" i="7"/>
  <c r="AJ162" i="7"/>
  <c r="AJ86" i="7"/>
  <c r="AI129" i="7"/>
  <c r="AL161" i="7"/>
  <c r="AJ126" i="7"/>
  <c r="AH98" i="7"/>
  <c r="AI123" i="7"/>
  <c r="AI124" i="7"/>
  <c r="AJ124" i="7" s="1"/>
  <c r="AI121" i="7"/>
  <c r="AJ121" i="7" s="1"/>
  <c r="AI120" i="7"/>
  <c r="G69" i="8"/>
  <c r="G72" i="8" s="1"/>
  <c r="AI98" i="7" l="1"/>
  <c r="K22" i="8"/>
  <c r="J22" i="8"/>
  <c r="J21" i="8"/>
  <c r="K21" i="8" s="1"/>
  <c r="D57" i="8"/>
  <c r="D44" i="8"/>
  <c r="E45" i="8" s="1"/>
  <c r="AG57" i="7" l="1"/>
  <c r="AG82" i="7"/>
  <c r="AG98" i="7"/>
  <c r="AG129" i="7"/>
  <c r="AG142" i="7"/>
  <c r="AG141" i="7" s="1"/>
  <c r="AJ120" i="7"/>
  <c r="AH142" i="7"/>
  <c r="AJ164" i="7"/>
  <c r="AM163" i="7" s="1"/>
  <c r="AJ163" i="7"/>
  <c r="AJ123" i="7"/>
  <c r="AG97" i="7" l="1"/>
  <c r="AG56" i="7"/>
  <c r="AJ99" i="7"/>
  <c r="AH57" i="7"/>
  <c r="AJ169" i="7"/>
  <c r="AJ168" i="7"/>
  <c r="AJ105" i="7"/>
  <c r="AM99" i="7" s="1"/>
  <c r="AF98" i="7"/>
  <c r="AE98" i="7"/>
  <c r="AD98" i="7"/>
  <c r="AJ98" i="7" l="1"/>
  <c r="AG48" i="7"/>
  <c r="AJ118" i="7"/>
  <c r="AJ116" i="7"/>
  <c r="AJ87" i="7"/>
  <c r="AE82" i="7"/>
  <c r="AH129" i="7" l="1"/>
  <c r="AF129" i="7"/>
  <c r="AD129" i="7" l="1"/>
  <c r="AE129" i="7"/>
  <c r="AE97" i="7" s="1"/>
  <c r="AJ104" i="7"/>
  <c r="AJ167" i="7"/>
  <c r="AM165" i="7" s="1"/>
  <c r="AJ166" i="7"/>
  <c r="AJ165" i="7"/>
  <c r="AM164" i="7" s="1"/>
  <c r="AF154" i="7"/>
  <c r="AF153" i="7"/>
  <c r="AF152" i="7"/>
  <c r="AI141" i="7"/>
  <c r="AH141" i="7"/>
  <c r="AF142" i="7"/>
  <c r="AF141" i="7" s="1"/>
  <c r="AE142" i="7"/>
  <c r="AE141" i="7" s="1"/>
  <c r="AD142" i="7"/>
  <c r="AJ139" i="7"/>
  <c r="AJ137" i="7"/>
  <c r="AJ135" i="7"/>
  <c r="AJ134" i="7"/>
  <c r="AJ132" i="7"/>
  <c r="AJ131" i="7"/>
  <c r="AJ114" i="7"/>
  <c r="AJ111" i="7"/>
  <c r="AJ108" i="7"/>
  <c r="AJ107" i="7"/>
  <c r="AJ103" i="7"/>
  <c r="AJ101" i="7"/>
  <c r="AM98" i="7" s="1"/>
  <c r="AH97" i="7"/>
  <c r="AF97" i="7"/>
  <c r="AD97" i="7"/>
  <c r="AI97" i="7"/>
  <c r="AJ94" i="7"/>
  <c r="AJ93" i="7"/>
  <c r="AJ92" i="7"/>
  <c r="AI82" i="7"/>
  <c r="AI56" i="7" s="1"/>
  <c r="AH82" i="7"/>
  <c r="AH56" i="7" s="1"/>
  <c r="AF82" i="7"/>
  <c r="AD82" i="7"/>
  <c r="AJ80" i="7"/>
  <c r="AJ77" i="7"/>
  <c r="AJ73" i="7"/>
  <c r="AJ70" i="7"/>
  <c r="AJ69" i="7"/>
  <c r="AJ68" i="7"/>
  <c r="AJ67" i="7"/>
  <c r="AJ66" i="7"/>
  <c r="AJ64" i="7"/>
  <c r="AJ62" i="7"/>
  <c r="AF57" i="7"/>
  <c r="AE57" i="7"/>
  <c r="AD57" i="7"/>
  <c r="AG154" i="7" l="1"/>
  <c r="AH154" i="7" s="1"/>
  <c r="AI154" i="7" s="1"/>
  <c r="AJ154" i="7" s="1"/>
  <c r="AG152" i="7"/>
  <c r="AH152" i="7" s="1"/>
  <c r="AI152" i="7" s="1"/>
  <c r="AJ152" i="7" s="1"/>
  <c r="AG153" i="7"/>
  <c r="AH153" i="7" s="1"/>
  <c r="AI153" i="7" s="1"/>
  <c r="AJ153" i="7" s="1"/>
  <c r="AD56" i="7"/>
  <c r="AD48" i="7" s="1"/>
  <c r="AH48" i="7"/>
  <c r="AI48" i="7"/>
  <c r="AF56" i="7"/>
  <c r="AF48" i="7" s="1"/>
  <c r="AJ57" i="7"/>
  <c r="AJ129" i="7"/>
  <c r="AJ142" i="7"/>
  <c r="AJ82" i="7"/>
  <c r="AJ97" i="7"/>
  <c r="AJ141" i="7"/>
  <c r="AE56" i="7"/>
  <c r="AE48" i="7" l="1"/>
  <c r="AJ48" i="7" s="1"/>
  <c r="AJ56" i="7"/>
</calcChain>
</file>

<file path=xl/sharedStrings.xml><?xml version="1.0" encoding="utf-8"?>
<sst xmlns="http://schemas.openxmlformats.org/spreadsheetml/2006/main" count="957" uniqueCount="235">
  <si>
    <t>Гкал</t>
  </si>
  <si>
    <t>к муниципальной программе города Твери</t>
  </si>
  <si>
    <t>ед.</t>
  </si>
  <si>
    <t>тыс. руб.</t>
  </si>
  <si>
    <t>Наименование показателя</t>
  </si>
  <si>
    <t>Единица измерения</t>
  </si>
  <si>
    <t>Годы</t>
  </si>
  <si>
    <t>%</t>
  </si>
  <si>
    <t>шт.</t>
  </si>
  <si>
    <t>Программа</t>
  </si>
  <si>
    <t>Подпрограмма</t>
  </si>
  <si>
    <t>Задача</t>
  </si>
  <si>
    <t>тыс.руб.</t>
  </si>
  <si>
    <t>куб.м.</t>
  </si>
  <si>
    <t>06.0.0000</t>
  </si>
  <si>
    <t>06.2.0202</t>
  </si>
  <si>
    <t>06.3.0201</t>
  </si>
  <si>
    <t>значение</t>
  </si>
  <si>
    <t>год  достижения</t>
  </si>
  <si>
    <t xml:space="preserve">Коды бюджетной классификации </t>
  </si>
  <si>
    <t>Целевое (суммарное) значение показателя</t>
  </si>
  <si>
    <t>классификация целевой статьи расхода бюджета</t>
  </si>
  <si>
    <t>раздел</t>
  </si>
  <si>
    <t>подраздел</t>
  </si>
  <si>
    <t>код исполнителя программы</t>
  </si>
  <si>
    <t>0</t>
  </si>
  <si>
    <t>6</t>
  </si>
  <si>
    <t>1</t>
  </si>
  <si>
    <t>2</t>
  </si>
  <si>
    <t>3</t>
  </si>
  <si>
    <t>4</t>
  </si>
  <si>
    <t>5</t>
  </si>
  <si>
    <t>7</t>
  </si>
  <si>
    <t>Характеристика   муниципальной   программы  города Твери</t>
  </si>
  <si>
    <t>(наименование муниципальной  программы)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</si>
  <si>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</si>
  <si>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Принятые обозначения и сокращения:</t>
  </si>
  <si>
    <t>1. Программа - муниципальная  программа города Твери</t>
  </si>
  <si>
    <t xml:space="preserve">2. Подпрограмма  - подпрограмма муниципальной  программы  города Твери </t>
  </si>
  <si>
    <t>КОСГУ</t>
  </si>
  <si>
    <t>15</t>
  </si>
  <si>
    <t>км</t>
  </si>
  <si>
    <t>тыс. КВт. ч.</t>
  </si>
  <si>
    <r>
      <t>06.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.0000</t>
    </r>
  </si>
  <si>
    <r>
      <t>06.1.0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</si>
  <si>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r>
      <t>06.1.010</t>
    </r>
    <r>
      <rPr>
        <b/>
        <sz val="10"/>
        <rFont val="Times New Roman"/>
        <family val="1"/>
        <charset val="204"/>
      </rPr>
      <t>1</t>
    </r>
  </si>
  <si>
    <r>
      <t>06.1.010</t>
    </r>
    <r>
      <rPr>
        <b/>
        <sz val="10"/>
        <rFont val="Times New Roman"/>
        <family val="1"/>
        <charset val="204"/>
      </rPr>
      <t>2</t>
    </r>
  </si>
  <si>
    <r>
      <t>06.1.010</t>
    </r>
    <r>
      <rPr>
        <b/>
        <sz val="10"/>
        <rFont val="Times New Roman"/>
        <family val="1"/>
        <charset val="204"/>
      </rPr>
      <t>4</t>
    </r>
  </si>
  <si>
    <r>
      <t>06.1.0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</si>
  <si>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r>
      <t>06.1.020</t>
    </r>
    <r>
      <rPr>
        <b/>
        <sz val="10"/>
        <rFont val="Times New Roman"/>
        <family val="1"/>
        <charset val="204"/>
      </rPr>
      <t>1</t>
    </r>
  </si>
  <si>
    <r>
      <t>06.1.020</t>
    </r>
    <r>
      <rPr>
        <b/>
        <sz val="10"/>
        <rFont val="Times New Roman"/>
        <family val="1"/>
        <charset val="204"/>
      </rPr>
      <t>2</t>
    </r>
  </si>
  <si>
    <r>
      <t>06.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.0000</t>
    </r>
  </si>
  <si>
    <r>
      <t>06.2.0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</si>
  <si>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r>
      <t>06.2.0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</si>
  <si>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r>
      <t>06.2.020</t>
    </r>
    <r>
      <rPr>
        <b/>
        <sz val="10"/>
        <rFont val="Times New Roman"/>
        <family val="1"/>
        <charset val="204"/>
      </rPr>
      <t>1</t>
    </r>
  </si>
  <si>
    <r>
      <t>06.</t>
    </r>
    <r>
      <rPr>
        <b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.0000</t>
    </r>
  </si>
  <si>
    <r>
      <t>06.3.020</t>
    </r>
    <r>
      <rPr>
        <b/>
        <sz val="10"/>
        <rFont val="Times New Roman"/>
        <family val="1"/>
        <charset val="204"/>
      </rPr>
      <t>1</t>
    </r>
  </si>
  <si>
    <r>
      <t>06.3.0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</si>
  <si>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r>
      <t>06.3.0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</si>
  <si>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r>
      <t>06.1.010</t>
    </r>
    <r>
      <rPr>
        <b/>
        <sz val="10"/>
        <rFont val="Times New Roman"/>
        <family val="1"/>
        <charset val="204"/>
      </rPr>
      <t>3</t>
    </r>
  </si>
  <si>
    <t>да - 1                  нет - 0</t>
  </si>
  <si>
    <t>4. ЦТП - центральный тепловой пункт</t>
  </si>
  <si>
    <t>5. ТУ - тепловой узел</t>
  </si>
  <si>
    <t>6. ПСД - проектно-сметная документация</t>
  </si>
  <si>
    <t>7. ПИР - проектно-изыскательские работы</t>
  </si>
  <si>
    <t>м</t>
  </si>
  <si>
    <t>8</t>
  </si>
  <si>
    <t>«Коммунальное хозяйство города Твери» на 2015-2020 годы</t>
  </si>
  <si>
    <t>«Коммунальное хозяйство города Твери» на 2015 -2020 годы</t>
  </si>
  <si>
    <t>«Приложение 1</t>
  </si>
  <si>
    <t>».</t>
  </si>
  <si>
    <r>
      <t>Цель 1  «</t>
    </r>
    <r>
      <rPr>
        <sz val="10"/>
        <rFont val="Times New Roman"/>
        <family val="1"/>
        <charset val="204"/>
      </rPr>
      <t>Повышение уровня и качества коммунального обслуживания населения, степени устойчивости и надежности функционирования коммунальных систем жизнеобеспечения населения на территории муниципального образования город Тверь»</t>
    </r>
  </si>
  <si>
    <r>
      <t xml:space="preserve">Показатель 1 </t>
    </r>
    <r>
      <rPr>
        <sz val="10"/>
        <rFont val="Times New Roman"/>
        <family val="1"/>
        <charset val="204"/>
      </rPr>
      <t>«Уровень износа объектов теплоснабжения города Твери»</t>
    </r>
  </si>
  <si>
    <r>
      <t xml:space="preserve">Показатель 2 </t>
    </r>
    <r>
      <rPr>
        <sz val="10"/>
        <rFont val="Times New Roman"/>
        <family val="1"/>
        <charset val="204"/>
      </rPr>
      <t>«Уровень износа объектов водоснабжения города Твери»</t>
    </r>
  </si>
  <si>
    <r>
      <t xml:space="preserve">Показатель 3 </t>
    </r>
    <r>
      <rPr>
        <sz val="10"/>
        <rFont val="Times New Roman"/>
        <family val="1"/>
        <charset val="204"/>
      </rPr>
      <t>«Уровень износа объектов водоотведения города Твери»</t>
    </r>
  </si>
  <si>
    <r>
      <t xml:space="preserve">Показатель 4 </t>
    </r>
    <r>
      <rPr>
        <sz val="10"/>
        <rFont val="Times New Roman"/>
        <family val="1"/>
        <charset val="204"/>
      </rPr>
      <t>«Уровень износа объектов электроснабжения города Твери»</t>
    </r>
  </si>
  <si>
    <r>
      <t xml:space="preserve">Показатель 5 </t>
    </r>
    <r>
      <rPr>
        <sz val="10"/>
        <rFont val="Times New Roman"/>
        <family val="1"/>
        <charset val="204"/>
      </rPr>
      <t>«Снижение количества аварий на объектах коммунальной инфраструктуры к уровню предыдущего года»</t>
    </r>
  </si>
  <si>
    <r>
      <t xml:space="preserve">Показатель 6   </t>
    </r>
    <r>
      <rPr>
        <sz val="10"/>
        <rFont val="Times New Roman"/>
        <family val="1"/>
        <charset val="204"/>
      </rPr>
      <t>«Снижение количества обращений граждан по вопросам надежности тепло-, водоснабжения к уровню предыдущего года»</t>
    </r>
  </si>
  <si>
    <r>
      <t xml:space="preserve">Подпрограмма 1 </t>
    </r>
    <r>
      <rPr>
        <sz val="10"/>
        <rFont val="Times New Roman"/>
        <family val="1"/>
        <charset val="204"/>
      </rPr>
      <t>«Повышение надежности функционирования коммунальной инфраструктуры муниципального образования городской округ город Тверь»</t>
    </r>
  </si>
  <si>
    <r>
      <t>Задача 1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«Снижение степени износа существующих объектов коммунальной инфраструктуры»</t>
    </r>
  </si>
  <si>
    <r>
      <t xml:space="preserve">Мероприятие 1.01 </t>
    </r>
    <r>
      <rPr>
        <sz val="10"/>
        <rFont val="Times New Roman"/>
        <family val="1"/>
        <charset val="204"/>
      </rPr>
      <t>«Содержание и ремонт бесхозяйных тепловых сетей и объектов теплоснабжения, электрических и водопроводно-канализационных сетей»</t>
    </r>
  </si>
  <si>
    <r>
      <t>Показатель 1 «</t>
    </r>
    <r>
      <rPr>
        <sz val="10"/>
        <rFont val="Times New Roman"/>
        <family val="1"/>
        <charset val="204"/>
      </rPr>
      <t>Протяженность отремонтированных бесхозяйных сетей теплоснабжения»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</si>
  <si>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 xml:space="preserve"> «Количество отремонтированных бесхозяйных объектов теплоснабжения (ЦТП и ТУ)»</t>
    </r>
  </si>
  <si>
    <r>
      <t xml:space="preserve">Показатель 3 </t>
    </r>
    <r>
      <rPr>
        <sz val="10"/>
        <rFont val="Times New Roman"/>
        <family val="1"/>
        <charset val="204"/>
      </rPr>
      <t xml:space="preserve"> «Протяженность отремонтированных бесхозяйных водопроводных сетей»</t>
    </r>
  </si>
  <si>
    <r>
      <t xml:space="preserve">Показатель 4 </t>
    </r>
    <r>
      <rPr>
        <sz val="10"/>
        <rFont val="Times New Roman"/>
        <family val="1"/>
        <charset val="204"/>
      </rPr>
      <t xml:space="preserve"> «Протяженность отремонтированных бесхозяйных канализационных сетей»</t>
    </r>
  </si>
  <si>
    <r>
      <t xml:space="preserve">Показатель 5 </t>
    </r>
    <r>
      <rPr>
        <sz val="10"/>
        <rFont val="Times New Roman"/>
        <family val="1"/>
        <charset val="204"/>
      </rPr>
      <t xml:space="preserve"> «Протяженность бесхозяйных сетей электроснабжения, на которые выполнена первичная техническая документация»</t>
    </r>
  </si>
  <si>
    <r>
      <t>Мероприятие 1.02 «</t>
    </r>
    <r>
      <rPr>
        <sz val="10"/>
        <rFont val="Times New Roman"/>
        <family val="1"/>
        <charset val="204"/>
      </rPr>
      <t>Содержание и обслуживание бесхозяйных газопроводов и сооружений на них»</t>
    </r>
  </si>
  <si>
    <r>
      <t xml:space="preserve">Показатель 1 </t>
    </r>
    <r>
      <rPr>
        <sz val="10"/>
        <rFont val="Times New Roman"/>
        <family val="1"/>
        <charset val="204"/>
      </rPr>
      <t>«Снижение количества аварий на  бесхозяйных газопроводах и сооружениях на них по сравнению с предыдущим годом»</t>
    </r>
  </si>
  <si>
    <r>
      <t xml:space="preserve">Мероприятие 1.03  </t>
    </r>
    <r>
      <rPr>
        <sz val="10"/>
        <rFont val="Times New Roman"/>
        <family val="1"/>
        <charset val="204"/>
      </rPr>
      <t>«Оформление технической документации, документации на земельные участки на которых расположены объекты коммунальной инфраструктуры, проведение экспертизы объектов коммунальной инфраструктуры и пр.»</t>
    </r>
  </si>
  <si>
    <r>
      <t>Мероприятие 1.04 «</t>
    </r>
    <r>
      <rPr>
        <sz val="10"/>
        <rFont val="Times New Roman"/>
        <family val="1"/>
        <charset val="204"/>
      </rPr>
      <t>Содержание и обслуживание муниципальных объектов газоснабжения»</t>
    </r>
  </si>
  <si>
    <r>
      <t xml:space="preserve">Показатель 1 </t>
    </r>
    <r>
      <rPr>
        <sz val="10"/>
        <rFont val="Times New Roman"/>
        <family val="1"/>
        <charset val="204"/>
      </rPr>
      <t>«Снижение количества аварий на  муниципальных объектах газоснабжения по сравнению с предыдущим годом»</t>
    </r>
  </si>
  <si>
    <r>
      <t xml:space="preserve">Мероприятие 1.05 </t>
    </r>
    <r>
      <rPr>
        <sz val="10"/>
        <rFont val="Times New Roman"/>
        <family val="1"/>
        <charset val="204"/>
      </rPr>
      <t xml:space="preserve"> «Содержание объектов незавершенного строительства»</t>
    </r>
  </si>
  <si>
    <r>
      <t>Показатель 1 «</t>
    </r>
    <r>
      <rPr>
        <sz val="10"/>
        <rFont val="Times New Roman"/>
        <family val="1"/>
        <charset val="204"/>
      </rPr>
      <t>Доля расходов на содержание объектов незавершенного строительства в общем объеме расходов бюджета города Твери на коммунальное хозяйство»</t>
    </r>
  </si>
  <si>
    <r>
      <t>Задача 2  «</t>
    </r>
    <r>
      <rPr>
        <sz val="10"/>
        <rFont val="Times New Roman"/>
        <family val="1"/>
        <charset val="204"/>
      </rPr>
      <t>Снижение аварийности на существующих объектах коммунальной инфраструктуры»</t>
    </r>
  </si>
  <si>
    <r>
      <t xml:space="preserve">Показатель 1 </t>
    </r>
    <r>
      <rPr>
        <sz val="10"/>
        <rFont val="Times New Roman"/>
        <family val="1"/>
        <charset val="204"/>
      </rPr>
      <t>«Снижение количества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аварий на объектах теплоснабжения к уровню предыдущего года»</t>
    </r>
  </si>
  <si>
    <r>
      <t xml:space="preserve">Показатель 2 </t>
    </r>
    <r>
      <rPr>
        <sz val="10"/>
        <rFont val="Times New Roman"/>
        <family val="1"/>
        <charset val="204"/>
      </rPr>
      <t>«Снижение количества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аварий на объектах водоснабжения к уровню предыдущего года»</t>
    </r>
  </si>
  <si>
    <r>
      <t xml:space="preserve">Показатель 3 </t>
    </r>
    <r>
      <rPr>
        <sz val="10"/>
        <rFont val="Times New Roman"/>
        <family val="1"/>
        <charset val="204"/>
      </rPr>
      <t>«Снижение количества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аварий на объектах водоотведения к уровню предыдущего года»</t>
    </r>
  </si>
  <si>
    <r>
      <t xml:space="preserve">Мероприятие 2.01  </t>
    </r>
    <r>
      <rPr>
        <sz val="10"/>
        <rFont val="Times New Roman"/>
        <family val="1"/>
        <charset val="204"/>
      </rPr>
      <t xml:space="preserve"> «Подготовка коммунального хозяйства города к новому отопительному сезону»</t>
    </r>
  </si>
  <si>
    <r>
      <t>Показатель 1 «</t>
    </r>
    <r>
      <rPr>
        <sz val="10"/>
        <rFont val="Times New Roman"/>
        <family val="1"/>
        <charset val="204"/>
      </rPr>
      <t>Протяженность отремонтированных муниципальных сетей теплоснабжения»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</si>
  <si>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отремонтированных объектов теплоснабжения (ЦТП и ТУ)»</t>
    </r>
  </si>
  <si>
    <r>
      <t xml:space="preserve">Показатель 3 </t>
    </r>
    <r>
      <rPr>
        <sz val="10"/>
        <rFont val="Times New Roman"/>
        <family val="1"/>
        <charset val="204"/>
      </rPr>
      <t>«Снижение количества  аварий на  муниципальных тепловых сетях и объектах теплоснабжения (ЦТП и ТУ) по сравнению с предыдущим годом»</t>
    </r>
  </si>
  <si>
    <r>
      <t xml:space="preserve">Показатель 4 </t>
    </r>
    <r>
      <rPr>
        <sz val="10"/>
        <rFont val="Times New Roman"/>
        <family val="1"/>
        <charset val="204"/>
      </rPr>
      <t>«Количество выданных ресурсоснабжающим организациям паспортов готовности к отопительному сезону»</t>
    </r>
  </si>
  <si>
    <r>
      <t xml:space="preserve">Показатель 5 </t>
    </r>
    <r>
      <rPr>
        <sz val="10"/>
        <rFont val="Times New Roman"/>
        <family val="1"/>
        <charset val="204"/>
      </rPr>
      <t>«Количество разработанной ПСД по реконструкции и модернизации объектов коммунального комплекса»</t>
    </r>
  </si>
  <si>
    <r>
      <t>Мероприятие 2.02  «</t>
    </r>
    <r>
      <rPr>
        <sz val="10"/>
        <rFont val="Times New Roman"/>
        <family val="1"/>
        <charset val="204"/>
      </rPr>
      <t>Капитальный ремонт муниципальных водопроводных сетей и сетей водоотведения»</t>
    </r>
  </si>
  <si>
    <r>
      <t xml:space="preserve">Показатель 1  </t>
    </r>
    <r>
      <rPr>
        <sz val="10"/>
        <rFont val="Times New Roman"/>
        <family val="1"/>
        <charset val="204"/>
      </rPr>
      <t>«Протяженность отремонтированных муниципальных водопроводных сетей»</t>
    </r>
  </si>
  <si>
    <r>
      <t xml:space="preserve">Показатель 2  </t>
    </r>
    <r>
      <rPr>
        <sz val="10"/>
        <rFont val="Times New Roman"/>
        <family val="1"/>
        <charset val="204"/>
      </rPr>
      <t>«Протяженность отремонтированных муниципальных канализационных сетей»</t>
    </r>
  </si>
  <si>
    <r>
      <t xml:space="preserve">Показатель 3  </t>
    </r>
    <r>
      <rPr>
        <sz val="10"/>
        <rFont val="Times New Roman"/>
        <family val="1"/>
        <charset val="204"/>
      </rPr>
      <t>«Снижение количества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аварий на  муниципальных водопроводных сетях по сравнению с количеством аварий по сравнению с предыдущим годом» </t>
    </r>
  </si>
  <si>
    <r>
      <t xml:space="preserve">Показатель 4  </t>
    </r>
    <r>
      <rPr>
        <sz val="10"/>
        <rFont val="Times New Roman"/>
        <family val="1"/>
        <charset val="204"/>
      </rPr>
      <t>«Снижение количества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аварий на  муниципальных канализационных сетях по сравнению с количеством аварий по сравнению с предыдущим годом» </t>
    </r>
  </si>
  <si>
    <r>
      <t>Подпрограмма 2</t>
    </r>
    <r>
      <rPr>
        <sz val="10"/>
        <rFont val="Times New Roman"/>
        <family val="1"/>
        <charset val="204"/>
      </rPr>
      <t xml:space="preserve"> «Развитие коммунальной инфраструктуры муниципального образования городской округ город Тверь»</t>
    </r>
  </si>
  <si>
    <r>
      <t xml:space="preserve">Задача 1  </t>
    </r>
    <r>
      <rPr>
        <sz val="10"/>
        <rFont val="Times New Roman"/>
        <family val="1"/>
        <charset val="204"/>
      </rPr>
      <t>«Реконструкция и модернизация объектов коммунальной инфраструктуры (системы тепло-, водо, электроснабжения и водоотведения)»</t>
    </r>
  </si>
  <si>
    <r>
      <t>Показатель 1 «</t>
    </r>
    <r>
      <rPr>
        <sz val="10"/>
        <rFont val="Times New Roman"/>
        <family val="1"/>
        <charset val="204"/>
      </rPr>
      <t>Количество земельных участков, обеспеченных инженерной инфраструктурой»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</si>
  <si>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территорий под жилищную застройку, обеспеченных инженерной инфраструктурой»</t>
    </r>
  </si>
  <si>
    <r>
      <t xml:space="preserve">Мероприятие 1.01 </t>
    </r>
    <r>
      <rPr>
        <sz val="10"/>
        <rFont val="Times New Roman"/>
        <family val="1"/>
        <charset val="204"/>
      </rPr>
      <t xml:space="preserve"> «Строительство теплотрассы в поселке Мигалово (устройство горячего водоснабжения в жилых домах № 7 корпус 2, № 7 корпус 3, № 7 корпус 1, № 9, № 11 корпус 1, № 11 корпус 3, № 56 по улице Громова), (в т.ч. ПИР)»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</si>
  <si>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введенных в эксплуатацию теплотрасс»</t>
    </r>
  </si>
  <si>
    <r>
      <t xml:space="preserve">Показатель 1 </t>
    </r>
    <r>
      <rPr>
        <sz val="10"/>
        <rFont val="Times New Roman"/>
        <family val="1"/>
        <charset val="204"/>
      </rPr>
      <t xml:space="preserve"> «Количество земельных участков, предоставленных для жилищного строительства семьям, имеющим трех и более детей в деревне Езвино, обеспеченных инженерной инфраструктурой»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</si>
  <si>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разработанной проектно-сметной документации»</t>
    </r>
  </si>
  <si>
    <r>
      <t xml:space="preserve">Мероприятие 1.08 </t>
    </r>
    <r>
      <rPr>
        <sz val="10"/>
        <rFont val="Times New Roman"/>
        <family val="1"/>
        <charset val="204"/>
      </rPr>
      <t>«Перенос трансформаторной подстанции (ТП) №646 из здания жилого дома, расположенного по адресу: г.Тверь, ул.Артюхиной, д.15, и линий электропередач, проходящих по земельному участку (в т.ч. ПИР)»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</si>
  <si>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построенных трансформаторных подстанций»</t>
    </r>
  </si>
  <si>
    <r>
      <t>Задача 2   «</t>
    </r>
    <r>
      <rPr>
        <sz val="10"/>
        <rFont val="Times New Roman"/>
        <family val="1"/>
        <charset val="204"/>
      </rPr>
      <t>Создание технических решений, направленных на обеспечение наиболее эффективного, качественного и надежного предоставления коммунальных услуг»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</si>
  <si>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разработанных и согласованных инвестиционных программ ресурсоснабжающих организаций»</t>
    </r>
  </si>
  <si>
    <r>
      <t>Мероприятие 2.01 «</t>
    </r>
    <r>
      <rPr>
        <sz val="10"/>
        <rFont val="Times New Roman"/>
        <family val="1"/>
        <charset val="204"/>
      </rPr>
      <t>Актуализация схемы теплоснабжения в административных границах муниципального образования городского округа город Тверь на период до 2028 года»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</si>
  <si>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схем теплоснабжения муниципального образования»</t>
    </r>
  </si>
  <si>
    <r>
      <t xml:space="preserve">Мероприятие 2.02 </t>
    </r>
    <r>
      <rPr>
        <sz val="10"/>
        <rFont val="Times New Roman"/>
        <family val="1"/>
        <charset val="204"/>
      </rPr>
      <t>«Актуализация схемы коммунального водоснабжения и водоотведения муниципального образования городского округа город Тверь  до 2027 года»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</si>
  <si>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схем коммунального водоснабжения и водоотведения муниципального образования»</t>
    </r>
  </si>
  <si>
    <r>
      <t>Мероприятие 2.03 «</t>
    </r>
    <r>
      <rPr>
        <sz val="10"/>
        <rFont val="Times New Roman"/>
        <family val="1"/>
        <charset val="204"/>
      </rPr>
      <t>Программа комплексного развития систем коммунальной инфраструктуры муниципального образования городского округа город Тверь до 2037 года»</t>
    </r>
  </si>
  <si>
    <r>
      <t xml:space="preserve">Показатель 1 </t>
    </r>
    <r>
      <rPr>
        <sz val="10"/>
        <rFont val="Times New Roman"/>
        <family val="1"/>
        <charset val="204"/>
      </rPr>
      <t xml:space="preserve"> «Наличие утвержденной программы комплексного развития систем коммунальной инфраструктуры муниципального образования городского округа город Тверь до 2037 года»</t>
    </r>
  </si>
  <si>
    <r>
      <t>Подпрограмма 3</t>
    </r>
    <r>
      <rPr>
        <sz val="10"/>
        <rFont val="Times New Roman"/>
        <family val="1"/>
        <charset val="204"/>
      </rPr>
      <t xml:space="preserve"> «Повышение энергетической эффективности коммунальной инфраструктуры муниципального образования городской округ город Тверь»</t>
    </r>
  </si>
  <si>
    <r>
      <t xml:space="preserve">Задача 1  </t>
    </r>
    <r>
      <rPr>
        <sz val="10"/>
        <rFont val="Times New Roman"/>
        <family val="1"/>
        <charset val="204"/>
      </rPr>
      <t>«Обеспечение энергосбережения и повышения энергетической эффективности коммунального хозяйства, снижение потерь энергоресурсов»</t>
    </r>
  </si>
  <si>
    <r>
      <t xml:space="preserve">Показатель 1. </t>
    </r>
    <r>
      <rPr>
        <sz val="10"/>
        <rFont val="Times New Roman"/>
        <family val="1"/>
        <charset val="204"/>
      </rPr>
      <t xml:space="preserve"> «Снижение объема потребления тепловой энергии учреждениями социальной сферы по отношению к предыдущему году»</t>
    </r>
  </si>
  <si>
    <r>
      <t xml:space="preserve">Показатель 2. </t>
    </r>
    <r>
      <rPr>
        <sz val="10"/>
        <rFont val="Times New Roman"/>
        <family val="1"/>
        <charset val="204"/>
      </rPr>
      <t xml:space="preserve"> «Снижение объема потребления электрической энергии учреждениями социальной сферы по отношению к предыдущему году»</t>
    </r>
  </si>
  <si>
    <r>
      <t xml:space="preserve">Показатель 3. </t>
    </r>
    <r>
      <rPr>
        <sz val="10"/>
        <rFont val="Times New Roman"/>
        <family val="1"/>
        <charset val="204"/>
      </rPr>
      <t xml:space="preserve"> «Снижение объема потребления воды учреждениями социальной сферы по отношению к предыдущему году»</t>
    </r>
  </si>
  <si>
    <r>
      <t xml:space="preserve">Административное мероприятие 1.01 </t>
    </r>
    <r>
      <rPr>
        <sz val="10"/>
        <rFont val="Times New Roman"/>
        <family val="1"/>
        <charset val="204"/>
      </rPr>
      <t xml:space="preserve"> «Мониторинг предоставления качества услуг электро-, тепло- и водоснабжения»</t>
    </r>
  </si>
  <si>
    <r>
      <t>Показатель 1</t>
    </r>
    <r>
      <rPr>
        <sz val="10"/>
        <rFont val="Times New Roman"/>
        <family val="1"/>
        <charset val="204"/>
      </rPr>
      <t xml:space="preserve"> «Количество обращений граждан по вопросам предоставления услуг электроснабжения».</t>
    </r>
  </si>
  <si>
    <r>
      <t>Показатель 2</t>
    </r>
    <r>
      <rPr>
        <sz val="10"/>
        <rFont val="Times New Roman"/>
        <family val="1"/>
        <charset val="204"/>
      </rPr>
      <t xml:space="preserve"> «Количество обращений граждан по вопросам предоставления услуг теплоснабжения».</t>
    </r>
  </si>
  <si>
    <r>
      <t>Показатель 3</t>
    </r>
    <r>
      <rPr>
        <sz val="10"/>
        <rFont val="Times New Roman"/>
        <family val="1"/>
        <charset val="204"/>
      </rPr>
      <t xml:space="preserve"> «Количество обращений граждан по вопросам предоставления услуг водоснабжения».</t>
    </r>
  </si>
  <si>
    <r>
      <t xml:space="preserve">Административное мероприятие 1.02 </t>
    </r>
    <r>
      <rPr>
        <sz val="10"/>
        <rFont val="Times New Roman"/>
        <family val="1"/>
        <charset val="204"/>
      </rPr>
      <t xml:space="preserve"> «Мониторинг аварийности и потерь в тепловых, электрических и водопроводных сетях»</t>
    </r>
  </si>
  <si>
    <r>
      <t>Показатель 1 «</t>
    </r>
    <r>
      <rPr>
        <sz val="10"/>
        <rFont val="Times New Roman"/>
        <family val="1"/>
        <charset val="204"/>
      </rPr>
      <t>Фактический объем потерь электрической энергии при ее передаче по распределительным сетям».</t>
    </r>
  </si>
  <si>
    <r>
      <t>Показатель 2 «</t>
    </r>
    <r>
      <rPr>
        <sz val="10"/>
        <rFont val="Times New Roman"/>
        <family val="1"/>
        <charset val="204"/>
      </rPr>
      <t>Фактический объем потерь тепловой энергии при ее передаче по распределительным сетям».</t>
    </r>
  </si>
  <si>
    <r>
      <t>Показатель 3 «</t>
    </r>
    <r>
      <rPr>
        <sz val="10"/>
        <rFont val="Times New Roman"/>
        <family val="1"/>
        <charset val="204"/>
      </rPr>
      <t>Фактический объем потерь воды при ее передаче по распределительным сетям».</t>
    </r>
  </si>
  <si>
    <r>
      <t xml:space="preserve">Административное мероприятие 1.03 </t>
    </r>
    <r>
      <rPr>
        <sz val="10"/>
        <rFont val="Times New Roman"/>
        <family val="1"/>
        <charset val="204"/>
      </rPr>
      <t xml:space="preserve"> «Разработка мероприятий по созданию условий для организации энергосервисных компаний и содействие заключению энергосервисных договоров»</t>
    </r>
  </si>
  <si>
    <r>
      <t>Показатель 1 «</t>
    </r>
    <r>
      <rPr>
        <sz val="10"/>
        <rFont val="Times New Roman"/>
        <family val="1"/>
        <charset val="204"/>
      </rPr>
      <t>Количество заключенных энергосервисных договоров».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</si>
  <si>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утвержденных программ энергосбережения ресурсоснабжающих организаций».</t>
    </r>
  </si>
  <si>
    <r>
      <t xml:space="preserve">Мероприятие 1.05 </t>
    </r>
    <r>
      <rPr>
        <sz val="10"/>
        <rFont val="Times New Roman"/>
        <family val="1"/>
        <charset val="204"/>
      </rPr>
      <t>«Проведение энергетических обследований бюджетных учреждений»</t>
    </r>
  </si>
  <si>
    <r>
      <t>Показатель 1 «</t>
    </r>
    <r>
      <rPr>
        <sz val="10"/>
        <rFont val="Times New Roman"/>
        <family val="1"/>
        <charset val="204"/>
      </rPr>
      <t>Количество выданных бюджетным учреждениям  энергопаспортов»</t>
    </r>
  </si>
  <si>
    <r>
      <t xml:space="preserve">Мероприятие 1.06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 (за счет средств федерального бюджета)</t>
    </r>
  </si>
  <si>
    <r>
      <t xml:space="preserve">Задача 2 </t>
    </r>
    <r>
      <rPr>
        <sz val="10"/>
        <rFont val="Times New Roman"/>
        <family val="1"/>
        <charset val="204"/>
      </rPr>
      <t xml:space="preserve"> «Внедрение энергосберегающих технологий и энергетически эффективного оборудования  в  отраслях экономики и социальной сфере»</t>
    </r>
  </si>
  <si>
    <r>
      <t>Показатель 1 «</t>
    </r>
    <r>
      <rPr>
        <sz val="10"/>
        <rFont val="Times New Roman"/>
        <family val="1"/>
        <charset val="204"/>
      </rPr>
      <t>Доля объемов электрической энергии, потребляемой бюджетными учреждениями, расчеты за которую осуществляются с использованием приборов учета, в общем объеме потребляемой бюджетными учреждениями на территории муниципального образования электрической энергии»</t>
    </r>
  </si>
  <si>
    <r>
      <t>Показатель 2 «</t>
    </r>
    <r>
      <rPr>
        <sz val="10"/>
        <rFont val="Times New Roman"/>
        <family val="1"/>
        <charset val="204"/>
      </rPr>
      <t>Доля объемов тепловой энергии, потребляемой бюджетными учреждениями, расчеты за которую осуществляются с использованием приборов учета, в общем объеме потребляемой бюджетными учреждениями на территории муниципального образования тепловой энергии»</t>
    </r>
  </si>
  <si>
    <r>
      <t>Показатель 3 «</t>
    </r>
    <r>
      <rPr>
        <sz val="10"/>
        <rFont val="Times New Roman"/>
        <family val="1"/>
        <charset val="204"/>
      </rPr>
      <t>Доля объемов воды, потребляемой бюджетными учреждениями, расчеты за которую осуществляются с использованием приборов учета, в общем объеме потребляемой бюджетными учреждениями на территории муниципального образования воды»</t>
    </r>
  </si>
  <si>
    <r>
      <t>Административное мероприятие 2.01 «</t>
    </r>
    <r>
      <rPr>
        <sz val="10"/>
        <rFont val="Times New Roman"/>
        <family val="1"/>
        <charset val="204"/>
      </rPr>
      <t>Стимулирование производителей и потребителей энергетических ресурсов, организаций, осуществляющих подачу энергетических ресурсов, проводить мероприятия по энергосбережению, повышению энергетической эффективности и сокращению потерь энергетических ресурсов»</t>
    </r>
  </si>
  <si>
    <r>
      <t xml:space="preserve">Показатель 1 </t>
    </r>
    <r>
      <rPr>
        <sz val="10"/>
        <rFont val="Times New Roman"/>
        <family val="1"/>
        <charset val="204"/>
      </rPr>
      <t xml:space="preserve"> «Доля внебюджетных средств, используемых для финансирования мероприятий по энергосбережению и повышению энергетической эффективности в общем объеме финансирования подпрограммы»</t>
    </r>
  </si>
  <si>
    <r>
      <t xml:space="preserve">Мероприятие 2.02. </t>
    </r>
    <r>
      <rPr>
        <sz val="10"/>
        <rFont val="Times New Roman"/>
        <family val="1"/>
        <charset val="204"/>
      </rPr>
      <t>«Установка приборов учета коммунальных ресурсов на объектах социальной сферы».</t>
    </r>
  </si>
  <si>
    <r>
      <t>Показатель 2 «</t>
    </r>
    <r>
      <rPr>
        <sz val="10"/>
        <rFont val="Times New Roman"/>
        <family val="1"/>
        <charset val="204"/>
      </rPr>
      <t>Доля объемов тепловой энергии, расчеты за которую осуществляются с использованием  приборов учета»</t>
    </r>
  </si>
  <si>
    <r>
      <t>Показатель 3 «</t>
    </r>
    <r>
      <rPr>
        <sz val="10"/>
        <rFont val="Times New Roman"/>
        <family val="1"/>
        <charset val="204"/>
      </rPr>
      <t>Доля объемов воды, расчеты за которую осуществляются с использованием  приборов учета»</t>
    </r>
  </si>
  <si>
    <t>16</t>
  </si>
  <si>
    <t>17</t>
  </si>
  <si>
    <t>код вида расходов</t>
  </si>
  <si>
    <r>
      <t xml:space="preserve">Мероприятие 1.06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 (за счет средств областного бюджета)»</t>
    </r>
  </si>
  <si>
    <t>П</t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</si>
  <si>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проектов рекультивации свалки твердых бытовых отходов»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</si>
  <si>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жилых домов вновь обеспеченных отоплением и горячим водоснабжением»</t>
    </r>
  </si>
  <si>
    <r>
      <t xml:space="preserve">Показатель 6 </t>
    </r>
    <r>
      <rPr>
        <sz val="10"/>
        <rFont val="Times New Roman"/>
        <family val="1"/>
        <charset val="204"/>
      </rPr>
      <t xml:space="preserve"> «Протяженность бесхозяйных сетей теплоснабжения и горячего водоснабжения, на которые выполнена первичная техническая документация»</t>
    </r>
  </si>
  <si>
    <r>
      <t xml:space="preserve">Показатель 7 </t>
    </r>
    <r>
      <rPr>
        <sz val="10"/>
        <rFont val="Times New Roman"/>
        <family val="1"/>
        <charset val="204"/>
      </rPr>
      <t xml:space="preserve"> «Протяженность бесхозяйных сетей водоснабжения и водоотведения, на которые выполнена первичная техническая документация»</t>
    </r>
  </si>
  <si>
    <r>
      <t xml:space="preserve">Мероприятие 1.07 </t>
    </r>
    <r>
      <rPr>
        <sz val="10"/>
        <rFont val="Times New Roman"/>
        <family val="1"/>
        <charset val="204"/>
      </rPr>
      <t>«Строительство водопровода по улице Полевая (в т.ч.ПИР)»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</si>
  <si>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введенных в эксплуатацию водопроводов»</t>
    </r>
  </si>
  <si>
    <r>
      <t xml:space="preserve">Мероприятие 2.04 </t>
    </r>
    <r>
      <rPr>
        <sz val="10"/>
        <rFont val="Times New Roman"/>
        <family val="1"/>
        <charset val="204"/>
      </rPr>
      <t>«Актуализация проекта рекультивации свалки твердых бытовых отходов»</t>
    </r>
  </si>
  <si>
    <r>
      <t>Показатель 1</t>
    </r>
    <r>
      <rPr>
        <sz val="10"/>
        <rFont val="Times New Roman"/>
        <family val="1"/>
        <charset val="204"/>
      </rPr>
      <t xml:space="preserve"> «Количество оформленных договоров аренды на земельные участки, на которых находятся объекты коммунальной инфраструктуры»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</si>
  <si>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договоров на проведение экспертизы объектов коммунальной инфраструктуры»</t>
    </r>
  </si>
  <si>
    <r>
      <t xml:space="preserve">Показатель 3 </t>
    </r>
    <r>
      <rPr>
        <sz val="10"/>
        <rFont val="Times New Roman"/>
        <family val="1"/>
        <charset val="204"/>
      </rPr>
      <t>«Количество договоров на проведение независимой оценки ситуации с целью устранения причин снижения температуры в системе теплоснабжения»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</si>
  <si>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>«Протяженность муниципальных сетей газоснабжения, находящихся на обслуживании в специализированной организации »</t>
    </r>
  </si>
  <si>
    <r>
      <t xml:space="preserve">Показатель 4. </t>
    </r>
    <r>
      <rPr>
        <sz val="10"/>
        <rFont val="Times New Roman"/>
        <family val="1"/>
        <charset val="204"/>
      </rPr>
      <t xml:space="preserve"> «Доля жилых домов, оснащенных общедомовыми приборами энергоресурсов»</t>
    </r>
  </si>
  <si>
    <r>
      <t>Показатель 2 «</t>
    </r>
    <r>
      <rPr>
        <sz val="10"/>
        <rFont val="Times New Roman"/>
        <family val="1"/>
        <charset val="204"/>
      </rPr>
      <t>Количество изготовленной проектно-сметной документации для реконструкции тепловых сетей города Твери»</t>
    </r>
  </si>
  <si>
    <r>
      <t xml:space="preserve">Мероприятие 1.06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 (за счет средств областного бюджета в 2015 году)»</t>
    </r>
  </si>
  <si>
    <r>
      <t xml:space="preserve">Показатель 2 </t>
    </r>
    <r>
      <rPr>
        <sz val="10"/>
        <rFont val="Times New Roman"/>
        <family val="1"/>
        <charset val="204"/>
      </rPr>
      <t>«Протяженность бесхозяйных сетей газоснабжения, находящихся на обслуживании в специализированной организации»</t>
    </r>
  </si>
  <si>
    <r>
      <t xml:space="preserve">Мероприятие 1.02 </t>
    </r>
    <r>
      <rPr>
        <sz val="10"/>
        <rFont val="Times New Roman"/>
        <family val="1"/>
        <charset val="204"/>
      </rPr>
      <t xml:space="preserve"> «Обеспечение инженерной инфраструктурой земельных участков, подлежащих предоставлению для жилищного строительства семьям, имеющим трех и более детей в деревне Езвино Бурашевского сельского поселения Калининского района Тверской области  (в т.ч. ПИР)»</t>
    </r>
  </si>
  <si>
    <r>
      <t xml:space="preserve">Мероприятие 1.02 </t>
    </r>
    <r>
      <rPr>
        <sz val="10"/>
        <rFont val="Times New Roman"/>
        <family val="1"/>
        <charset val="204"/>
      </rPr>
      <t xml:space="preserve"> «Обеспечение инженерной инфраструктурой земельных участков, подлежащих предоставлению для жилищного строительства семьям, имеющим трех и более детей в деревне Езвино Бурашевского сельского поселения Калининского района Тверской области (в т.ч. ПИР)»</t>
    </r>
  </si>
  <si>
    <r>
      <t xml:space="preserve">Мероприятие 1.07 </t>
    </r>
    <r>
      <rPr>
        <sz val="10"/>
        <rFont val="Times New Roman"/>
        <family val="1"/>
        <charset val="204"/>
      </rPr>
      <t>«Строительство водопровода по улице Полевая (ПИР)»</t>
    </r>
  </si>
  <si>
    <r>
      <t xml:space="preserve">Мероприятие 1.09 </t>
    </r>
    <r>
      <rPr>
        <sz val="10"/>
        <rFont val="Times New Roman"/>
        <family val="1"/>
        <charset val="204"/>
      </rPr>
      <t>«Строительство модульной котельной для отопления и горячего водоснабжения жилого дома № 97 на ул. Шишкова в городе Твери»</t>
    </r>
  </si>
  <si>
    <r>
      <t>Показатель 1 «</t>
    </r>
    <r>
      <rPr>
        <sz val="10"/>
        <rFont val="Times New Roman"/>
        <family val="1"/>
        <charset val="204"/>
      </rPr>
      <t>Протяженность замененных труб теплотрасс на трубы с пенополиминеральной изоляцией»</t>
    </r>
  </si>
  <si>
    <r>
      <t xml:space="preserve">Мероприятие 1.12 </t>
    </r>
    <r>
      <rPr>
        <sz val="10"/>
        <rFont val="Times New Roman"/>
        <family val="1"/>
        <charset val="204"/>
      </rPr>
      <t>«Реконструкция участка муниципальных тепловых сетей от ТК-35А до ТК-37А, входящего в систему теплоснабжения от ТК-1Б до дома № 18/51 на ул. Т.Ильиной до ТК-35А у дома № 20 на ул. Т.Ильиной»</t>
    </r>
  </si>
  <si>
    <r>
      <t xml:space="preserve">Мероприятие 1.13 </t>
    </r>
    <r>
      <rPr>
        <sz val="10"/>
        <rFont val="Times New Roman"/>
        <family val="1"/>
        <charset val="204"/>
      </rPr>
      <t>«Реконструкция участка муниципальных тепловых сетей от ТК-398 до ТК-398-22 в микрорайоне «Юность», входящего в систему теплоснабжения в районе ул. Артюхиной и ул. П.Савельевой»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</si>
  <si>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вновь введенных модернизированных теплотрасс в Заволжском районе гор. Твери»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</si>
  <si>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вновь введенных модернизированных теплотрасс в Московском районе гор. Твери»</t>
    </r>
  </si>
  <si>
    <r>
      <t>Показатель 1 «</t>
    </r>
    <r>
      <rPr>
        <sz val="10"/>
        <rFont val="Times New Roman"/>
        <family val="1"/>
        <charset val="204"/>
      </rPr>
      <t>Доля объектов социальной сферы, на которых установлены приборы учета электрической энергии по отношению к общему количеству объектов социальной сферы»</t>
    </r>
  </si>
  <si>
    <t>Ответственный исполнитель муниципальной программы города Твери: департамент жилищно-коммунального хозяйства, жилищной политики и строительства администрации города Твери</t>
  </si>
  <si>
    <t>3. Департамент ЖКХ и строительства  - департамент жилищно-коммунального хозяйства, жилищной политики и строительства администрации города Твери</t>
  </si>
  <si>
    <r>
      <t xml:space="preserve">Административное мероприятие 1.04 </t>
    </r>
    <r>
      <rPr>
        <sz val="10"/>
        <rFont val="Times New Roman"/>
        <family val="1"/>
        <charset val="204"/>
      </rPr>
      <t>«Мониторинг мероприятий программ по энергосбережению ресурсоснабжающих организаций (ООО «Тверская генерация», ООО «Тверь Водоканал», МУП «Тверьгорэлектро» и др.)».</t>
    </r>
  </si>
  <si>
    <t>S</t>
  </si>
  <si>
    <r>
      <t xml:space="preserve">Мероприятие 1.02 </t>
    </r>
    <r>
      <rPr>
        <sz val="10"/>
        <rFont val="Times New Roman"/>
        <family val="1"/>
        <charset val="204"/>
      </rPr>
      <t xml:space="preserve"> «Обеспечение инженерной инфраструктурой земельных участков, подлежащих предоставлению для жилищного строительства семьям, имеющим трех и более детей в деревне Езвино Бурашевского сельского поселения Калининского района Тверской области (в т.ч. ПИР)» (за счёт средств областного бюджета)</t>
    </r>
  </si>
  <si>
    <r>
      <t xml:space="preserve">Мероприятие 1.07 </t>
    </r>
    <r>
      <rPr>
        <sz val="10"/>
        <rFont val="Times New Roman"/>
        <family val="1"/>
        <charset val="204"/>
      </rPr>
      <t xml:space="preserve"> «Капитальный ремонт муниципальных тепловых сетей в городе Твери»</t>
    </r>
  </si>
  <si>
    <r>
      <t>Показатель 1 «</t>
    </r>
    <r>
      <rPr>
        <sz val="10"/>
        <rFont val="Times New Roman"/>
        <family val="1"/>
        <charset val="204"/>
      </rPr>
      <t>Протяженность отремонтированных муниципальных теплотрасс в городе Твери»</t>
    </r>
  </si>
  <si>
    <r>
      <t xml:space="preserve">Показатель 1 </t>
    </r>
    <r>
      <rPr>
        <sz val="10"/>
        <rFont val="Times New Roman"/>
        <family val="1"/>
        <charset val="204"/>
      </rPr>
      <t>«Протяжённость построенных водопроводных сетей диаметром 800 мм в г. Твери»</t>
    </r>
  </si>
  <si>
    <r>
      <t xml:space="preserve">Показатель 1 </t>
    </r>
    <r>
      <rPr>
        <sz val="10"/>
        <rFont val="Times New Roman"/>
        <family val="1"/>
        <charset val="204"/>
      </rPr>
      <t>«Снижение объёма неочищенных сточных вод, сбрасываемых в р. Волга»</t>
    </r>
  </si>
  <si>
    <t>тыс. м3/сутки</t>
  </si>
  <si>
    <t>9</t>
  </si>
  <si>
    <r>
      <t xml:space="preserve">Мероприятие 1.06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 (за счет средств областного бюджета в 2019 году)»</t>
    </r>
  </si>
  <si>
    <r>
      <t xml:space="preserve">Мероприятие 1.06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 (в части выполнения условий предоставления субсидии из областного бюджета в 2019 году)»</t>
    </r>
  </si>
  <si>
    <t>к постановлению Администрации города Твери</t>
  </si>
  <si>
    <t>G</t>
  </si>
  <si>
    <t>Приложение</t>
  </si>
  <si>
    <t>«02» марта 2020 № 189</t>
  </si>
  <si>
    <t>первичная тех док электросети</t>
  </si>
  <si>
    <t xml:space="preserve">Канализация </t>
  </si>
  <si>
    <t>Водопровод</t>
  </si>
  <si>
    <t>150-200</t>
  </si>
  <si>
    <t>110-160-250</t>
  </si>
  <si>
    <t>100-200</t>
  </si>
  <si>
    <t>итог</t>
  </si>
  <si>
    <t>итого</t>
  </si>
  <si>
    <t>Для тепловых сетей</t>
  </si>
  <si>
    <t>назначение (сети отопления / ГВС), исполнение (2-х трубн.), Dу 159 - 57 мм , протяженность 854,3 м., тип прокладки (подземн. / в подвалах)  тип теплоносителя (горяч. вода), тип изоляции                    (существующий - минвата, новый - ППМИ)</t>
  </si>
  <si>
    <t>назначение (сети отопления / ГВС), исполнение (2-х трубн.), Dу 76 мм , протяженность 186 м., тип прокладки (подземн.)  тип теплоносителя (горяч. вода), тип изоляции                    (существующий - минвата, новый - ППМИ)</t>
  </si>
  <si>
    <t>назначение (сети отопления / ГВС), исполнение (2-х трубн. / 4-х трубн.), Dу 325 - 57 мм , протяженность 2022,4 м., тип прокладки (подземн. / в подвалах)  тип теплоносителя (горяч. вода), тип изоляции                    (существующий - минвата, новый - ППМИ)</t>
  </si>
  <si>
    <t>назначение (сети отопления / ГВС), исполнение (2-х трубн. / 4-х трубн.), Dу 325 - 45 мм , протяженность , тип прокладки (подземн. / в подвалах)  тип теплоносителя (горяч. вода), тип изоляции                    (существующий - минвата, новый - ППМИ)</t>
  </si>
  <si>
    <t>назначение (сети отопления / ГВС), исполнение (2-х трубн. / 4-х трубн.), Dу 219 - 57 мм , протяженность 1245,8 м., тип прокладки (подземн. / в подвалах)  тип теплоносителя (горяч. вода), тип изоляции                    (существующий - минвата, новый - ППМИ)</t>
  </si>
  <si>
    <t>назначение (сети отопления / ГВС), исполнение (2-х трубн. / 4-х трубн.), Dу  159 - 45 мм , протяженность 932,3 м., тип прокладки (подземн. / в подвалах)  тип теплоносителя (горяч. вода), тип изоляции                    (существующий - минвата, новый - ППМИ)</t>
  </si>
  <si>
    <t>назначение (сети отопления / ГВС), исполнение (2-х трубн.), Dу 159 - 89 мм , протяженность 569,3 м., тип прокладки (подземн. / в подвалах)  тип теплоносителя (горяч. вода), тип изоляции                    (существующий - минвата, новый - ППМИ)</t>
  </si>
  <si>
    <t xml:space="preserve"> Ржевской, № 6 и № 6а на улице Маршала Буденного</t>
  </si>
  <si>
    <t>Начальник Департамента ЖКХ и строительства</t>
  </si>
  <si>
    <t>Д.Н. Арестов</t>
  </si>
  <si>
    <r>
      <t xml:space="preserve">Мероприятие 1.10 </t>
    </r>
    <r>
      <rPr>
        <sz val="10"/>
        <rFont val="Times New Roman"/>
        <family val="1"/>
        <charset val="204"/>
      </rPr>
      <t>«Модернизация нитки водовода от Тверецкого водозабора до дюкера Восточного моста с Ду 600 на Ду 800, протяжённость 7500 м» (за счет средств городского бюджета)</t>
    </r>
  </si>
  <si>
    <r>
      <t xml:space="preserve">Мероприятие 1.11 </t>
    </r>
    <r>
      <rPr>
        <sz val="10"/>
        <rFont val="Times New Roman"/>
        <family val="1"/>
        <charset val="204"/>
      </rPr>
      <t>«Реконструкция блока биологической очистки очистных сооружений канализации г. Твери» (за счет средств городского бюджета)</t>
    </r>
  </si>
  <si>
    <t>СМБ</t>
  </si>
  <si>
    <t>СОБ</t>
  </si>
  <si>
    <t>СФБ</t>
  </si>
  <si>
    <t>Приложение 1</t>
  </si>
  <si>
    <r>
      <t xml:space="preserve">Мероприятие 1.10 </t>
    </r>
    <r>
      <rPr>
        <sz val="10"/>
        <rFont val="Times New Roman"/>
        <family val="1"/>
        <charset val="204"/>
      </rPr>
      <t>«Модернизация нитки водовода от Тверецкого водозабора до дюкера Восточного моста с Ду 600 на Ду 800, протяжённость 7500 м» (за счет средств областного бюджета в 2020 году)</t>
    </r>
  </si>
  <si>
    <r>
      <t xml:space="preserve">Мероприятие 1.11 </t>
    </r>
    <r>
      <rPr>
        <sz val="10"/>
        <rFont val="Times New Roman"/>
        <family val="1"/>
        <charset val="204"/>
      </rPr>
      <t>«Реконструкция блока биологической очистки очистных сооружений канализации г. Твери» (за счет средств областного бюджета в 2020 году)</t>
    </r>
  </si>
  <si>
    <r>
      <t xml:space="preserve">Мероприятие 1.12 </t>
    </r>
    <r>
      <rPr>
        <sz val="10"/>
        <rFont val="Times New Roman"/>
        <family val="1"/>
        <charset val="204"/>
      </rPr>
      <t xml:space="preserve">«Строительство газовой котельной мощностью 5 Мвт по ул. Левитана в г. Твери (в т.ч. ПИР)» 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</si>
  <si>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общеобразовательных учреждений обеспеченных теплоснабжением»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</si>
  <si>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разработанной проектно-сметной документации»</t>
    </r>
  </si>
  <si>
    <r>
      <t xml:space="preserve">Мероприятие 1.06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 (за счет средств городского бюджета)»</t>
    </r>
  </si>
  <si>
    <r>
      <t xml:space="preserve">Мероприятие 1.06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 в части выполнения условий предоставления субсидии из областного бюджета в 2020 году)»</t>
    </r>
  </si>
  <si>
    <t xml:space="preserve"> к муниципальной программе города Твери «Коммунальное хозяйство города Твери»                             на 2015-2020 годы»</t>
  </si>
  <si>
    <t>от «28» сентября 2020 г. № 1079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</si>
</sst>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"/>
    <numFmt numFmtId="165" formatCode="0.0"/>
    <numFmt numFmtId="166" formatCode="0.000"/>
    <numFmt numFmtId="167" formatCode="#,##0.00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0"/>
      <color rgb="FFC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4" fillId="0" borderId="0" xfId="0" applyFont="1" applyFill="1" applyBorder="1" applyAlignment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 applyAlignment="1"/>
    <xf numFmtId="0" fontId="1" fillId="0" borderId="3" xfId="0" applyFont="1" applyFill="1" applyBorder="1" applyAlignment="1">
      <alignment horizontal="center" vertical="center" wrapText="1"/>
    </xf>
    <xf numFmtId="0" fontId="12" fillId="0" borderId="0" xfId="0" applyFont="1" applyFill="1"/>
    <xf numFmtId="49" fontId="12" fillId="0" borderId="0" xfId="0" applyNumberFormat="1" applyFont="1" applyFill="1"/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0" xfId="0" applyFont="1" applyFill="1"/>
    <xf numFmtId="165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1" fontId="11" fillId="0" borderId="0" xfId="0" applyNumberFormat="1" applyFont="1" applyFill="1" applyAlignment="1">
      <alignment horizontal="right" vertical="center"/>
    </xf>
    <xf numFmtId="1" fontId="12" fillId="0" borderId="0" xfId="0" applyNumberFormat="1" applyFont="1" applyFill="1" applyBorder="1"/>
    <xf numFmtId="1" fontId="12" fillId="0" borderId="0" xfId="0" applyNumberFormat="1" applyFont="1" applyFill="1"/>
    <xf numFmtId="1" fontId="1" fillId="0" borderId="2" xfId="0" applyNumberFormat="1" applyFont="1" applyFill="1" applyBorder="1" applyAlignment="1">
      <alignment horizontal="center" vertical="center" wrapText="1"/>
    </xf>
    <xf numFmtId="166" fontId="12" fillId="0" borderId="0" xfId="0" applyNumberFormat="1" applyFont="1" applyFill="1"/>
    <xf numFmtId="166" fontId="3" fillId="0" borderId="0" xfId="0" applyNumberFormat="1" applyFont="1" applyFill="1"/>
    <xf numFmtId="166" fontId="3" fillId="0" borderId="0" xfId="0" applyNumberFormat="1" applyFont="1" applyFill="1" applyAlignment="1">
      <alignment horizontal="left"/>
    </xf>
    <xf numFmtId="166" fontId="11" fillId="0" borderId="0" xfId="0" applyNumberFormat="1" applyFont="1" applyFill="1" applyAlignment="1">
      <alignment horizontal="left"/>
    </xf>
    <xf numFmtId="166" fontId="11" fillId="0" borderId="0" xfId="0" applyNumberFormat="1" applyFont="1" applyFill="1" applyAlignment="1">
      <alignment vertical="top" wrapText="1"/>
    </xf>
    <xf numFmtId="166" fontId="11" fillId="0" borderId="0" xfId="0" applyNumberFormat="1" applyFont="1" applyFill="1" applyAlignment="1"/>
    <xf numFmtId="166" fontId="5" fillId="0" borderId="0" xfId="0" applyNumberFormat="1" applyFont="1" applyFill="1" applyBorder="1" applyAlignment="1"/>
    <xf numFmtId="166" fontId="5" fillId="0" borderId="0" xfId="0" applyNumberFormat="1" applyFont="1" applyFill="1" applyBorder="1" applyAlignment="1">
      <alignment horizontal="center"/>
    </xf>
    <xf numFmtId="166" fontId="12" fillId="0" borderId="0" xfId="0" applyNumberFormat="1" applyFont="1" applyFill="1" applyBorder="1"/>
    <xf numFmtId="166" fontId="4" fillId="0" borderId="0" xfId="0" applyNumberFormat="1" applyFont="1" applyFill="1" applyBorder="1" applyAlignment="1"/>
    <xf numFmtId="166" fontId="5" fillId="0" borderId="0" xfId="0" applyNumberFormat="1" applyFont="1" applyFill="1" applyBorder="1" applyAlignment="1">
      <alignment horizontal="justify" vertical="top" wrapText="1"/>
    </xf>
    <xf numFmtId="166" fontId="5" fillId="0" borderId="0" xfId="0" applyNumberFormat="1" applyFont="1" applyFill="1" applyBorder="1" applyAlignment="1">
      <alignment horizontal="left" vertical="top"/>
    </xf>
    <xf numFmtId="166" fontId="1" fillId="0" borderId="2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Fill="1"/>
    <xf numFmtId="166" fontId="11" fillId="0" borderId="0" xfId="0" applyNumberFormat="1" applyFont="1" applyFill="1" applyAlignment="1">
      <alignment horizontal="right"/>
    </xf>
    <xf numFmtId="1" fontId="11" fillId="0" borderId="2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1" fontId="12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49" fontId="10" fillId="0" borderId="5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1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justify" vertical="top" wrapText="1"/>
    </xf>
    <xf numFmtId="4" fontId="5" fillId="0" borderId="0" xfId="0" applyNumberFormat="1" applyFont="1" applyFill="1" applyBorder="1" applyAlignment="1">
      <alignment horizontal="left" vertical="top"/>
    </xf>
    <xf numFmtId="166" fontId="8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8" fillId="6" borderId="6" xfId="0" applyFont="1" applyFill="1" applyBorder="1" applyAlignment="1">
      <alignment horizontal="center" vertical="top" wrapText="1"/>
    </xf>
    <xf numFmtId="0" fontId="18" fillId="6" borderId="7" xfId="0" applyFont="1" applyFill="1" applyBorder="1" applyAlignment="1">
      <alignment horizontal="center" vertical="top" wrapText="1"/>
    </xf>
    <xf numFmtId="0" fontId="18" fillId="6" borderId="8" xfId="0" applyFont="1" applyFill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19" fillId="0" borderId="7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0" fillId="5" borderId="0" xfId="0" applyFill="1"/>
    <xf numFmtId="0" fontId="19" fillId="5" borderId="0" xfId="0" applyFont="1" applyFill="1" applyAlignment="1">
      <alignment horizontal="center"/>
    </xf>
    <xf numFmtId="0" fontId="19" fillId="5" borderId="10" xfId="0" applyFont="1" applyFill="1" applyBorder="1" applyAlignment="1">
      <alignment horizontal="center" wrapText="1"/>
    </xf>
    <xf numFmtId="164" fontId="21" fillId="7" borderId="1" xfId="0" applyNumberFormat="1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164" fontId="12" fillId="0" borderId="0" xfId="0" applyNumberFormat="1" applyFont="1" applyFill="1"/>
    <xf numFmtId="0" fontId="11" fillId="0" borderId="0" xfId="0" applyFont="1" applyFill="1" applyBorder="1"/>
    <xf numFmtId="166" fontId="11" fillId="0" borderId="0" xfId="0" applyNumberFormat="1" applyFont="1" applyFill="1" applyBorder="1"/>
    <xf numFmtId="166" fontId="11" fillId="0" borderId="0" xfId="0" applyNumberFormat="1" applyFont="1" applyFill="1" applyBorder="1" applyAlignment="1">
      <alignment horizontal="right"/>
    </xf>
    <xf numFmtId="0" fontId="17" fillId="0" borderId="0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0" fontId="23" fillId="0" borderId="0" xfId="0" applyFont="1" applyFill="1" applyAlignment="1">
      <alignment horizontal="left"/>
    </xf>
    <xf numFmtId="0" fontId="24" fillId="0" borderId="0" xfId="0" applyFont="1" applyFill="1"/>
    <xf numFmtId="49" fontId="24" fillId="0" borderId="0" xfId="0" applyNumberFormat="1" applyFont="1" applyFill="1"/>
    <xf numFmtId="0" fontId="24" fillId="0" borderId="0" xfId="0" applyFont="1" applyFill="1" applyAlignment="1">
      <alignment horizontal="left"/>
    </xf>
    <xf numFmtId="0" fontId="23" fillId="0" borderId="0" xfId="0" applyFont="1" applyFill="1"/>
    <xf numFmtId="166" fontId="23" fillId="0" borderId="0" xfId="0" applyNumberFormat="1" applyFont="1" applyFill="1"/>
    <xf numFmtId="166" fontId="24" fillId="0" borderId="0" xfId="0" applyNumberFormat="1" applyFont="1" applyFill="1"/>
    <xf numFmtId="166" fontId="23" fillId="0" borderId="0" xfId="0" applyNumberFormat="1" applyFont="1" applyFill="1" applyAlignment="1">
      <alignment horizontal="right"/>
    </xf>
    <xf numFmtId="164" fontId="21" fillId="0" borderId="1" xfId="0" applyNumberFormat="1" applyFont="1" applyFill="1" applyBorder="1" applyAlignment="1">
      <alignment horizontal="center" vertical="center" wrapText="1"/>
    </xf>
    <xf numFmtId="164" fontId="25" fillId="7" borderId="1" xfId="0" applyNumberFormat="1" applyFont="1" applyFill="1" applyBorder="1" applyAlignment="1">
      <alignment horizontal="center" vertical="center" wrapText="1"/>
    </xf>
    <xf numFmtId="164" fontId="25" fillId="7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49" fontId="1" fillId="7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49" fontId="1" fillId="7" borderId="5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center" vertical="center" wrapText="1"/>
    </xf>
    <xf numFmtId="165" fontId="1" fillId="7" borderId="1" xfId="0" applyNumberFormat="1" applyFont="1" applyFill="1" applyBorder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/>
    <xf numFmtId="0" fontId="12" fillId="7" borderId="5" xfId="0" applyFont="1" applyFill="1" applyBorder="1"/>
    <xf numFmtId="3" fontId="1" fillId="7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right"/>
    </xf>
    <xf numFmtId="166" fontId="11" fillId="0" borderId="0" xfId="0" applyNumberFormat="1" applyFont="1" applyFill="1" applyAlignment="1">
      <alignment horizontal="right"/>
    </xf>
    <xf numFmtId="166" fontId="11" fillId="0" borderId="0" xfId="0" applyNumberFormat="1" applyFont="1" applyFill="1" applyAlignment="1">
      <alignment horizontal="right" wrapText="1"/>
    </xf>
    <xf numFmtId="49" fontId="1" fillId="0" borderId="1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Fill="1" applyAlignment="1">
      <alignment horizontal="right" vertical="top" wrapText="1" inden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7" fontId="20" fillId="0" borderId="12" xfId="0" applyNumberFormat="1" applyFont="1" applyFill="1" applyBorder="1" applyAlignment="1">
      <alignment horizontal="center" vertical="center" wrapText="1"/>
    </xf>
    <xf numFmtId="167" fontId="20" fillId="0" borderId="0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</cellXfs>
  <cellStyles count="2">
    <cellStyle name="Обычный" xfId="0" builtinId="0"/>
    <cellStyle name="Финансов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46;&#1050;&#1061;\&#1048;&#1079;&#1084;&#1077;&#1085;&#1077;&#1085;&#1080;&#1077;%20&#1074;%20&#1052;&#1055;%20&#1086;&#1090;%2020.07.2020\&#1055;&#1088;&#1080;&#1083;&#1086;&#1078;&#1077;&#1085;&#1080;&#1077;%202%20&#1082;%20&#1055;&#1086;&#1089;&#1090;&#1072;&#1085;&#1086;&#1074;&#1083;&#1077;&#1085;&#1080;&#1102;%20&#1040;&#1076;&#1084;&#1080;&#1085;&#1080;&#1089;&#1090;&#1088;&#1072;&#1094;&#1080;&#1080;%20&#1075;.&#1058;&#1074;&#1077;&#1088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"/>
    </sheetNames>
    <sheetDataSet>
      <sheetData sheetId="0" refreshError="1">
        <row r="3">
          <cell r="AA3" t="str">
            <v>к постановлению Администрации города Твери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91"/>
  <sheetViews>
    <sheetView tabSelected="1" view="pageBreakPreview" topLeftCell="F24" zoomScale="70" zoomScaleSheetLayoutView="70" workbookViewId="0">
      <selection activeCell="AF29" sqref="AF29"/>
    </sheetView>
  </sheetViews>
  <sheetFormatPr defaultColWidth="9.140625" defaultRowHeight="15" x14ac:dyDescent="0.25"/>
  <cols>
    <col min="1" max="1" width="3.42578125" style="9" customWidth="1"/>
    <col min="2" max="2" width="4" style="9" customWidth="1"/>
    <col min="3" max="4" width="3.5703125" style="9" customWidth="1"/>
    <col min="5" max="5" width="4" style="9" customWidth="1"/>
    <col min="6" max="6" width="5" style="9" customWidth="1"/>
    <col min="7" max="7" width="4.85546875" style="9" customWidth="1"/>
    <col min="8" max="8" width="4.28515625" style="9" customWidth="1"/>
    <col min="9" max="9" width="3.5703125" style="9" customWidth="1"/>
    <col min="10" max="10" width="4.85546875" style="9" customWidth="1"/>
    <col min="11" max="11" width="4.5703125" style="9" customWidth="1"/>
    <col min="12" max="12" width="5.28515625" style="9" customWidth="1"/>
    <col min="13" max="13" width="5.140625" style="9" customWidth="1"/>
    <col min="14" max="14" width="5.28515625" style="9" customWidth="1"/>
    <col min="15" max="15" width="0" style="9" hidden="1" customWidth="1"/>
    <col min="16" max="16" width="9.7109375" style="9" hidden="1" customWidth="1"/>
    <col min="17" max="17" width="13" style="9" hidden="1" customWidth="1"/>
    <col min="18" max="18" width="16" style="9" hidden="1" customWidth="1"/>
    <col min="19" max="19" width="11.85546875" style="9" hidden="1" customWidth="1"/>
    <col min="20" max="20" width="14.140625" style="9" hidden="1" customWidth="1"/>
    <col min="21" max="21" width="11.140625" style="10" hidden="1" customWidth="1"/>
    <col min="22" max="22" width="12.140625" style="10" hidden="1" customWidth="1"/>
    <col min="23" max="24" width="12.5703125" style="10" hidden="1" customWidth="1"/>
    <col min="25" max="25" width="4.5703125" style="10" customWidth="1"/>
    <col min="26" max="27" width="4.42578125" style="10" customWidth="1"/>
    <col min="28" max="28" width="39.42578125" style="11" customWidth="1"/>
    <col min="29" max="29" width="11.140625" style="9" customWidth="1"/>
    <col min="30" max="30" width="13.140625" style="26" customWidth="1"/>
    <col min="31" max="31" width="11.85546875" style="26" customWidth="1"/>
    <col min="32" max="32" width="13.5703125" style="26" customWidth="1"/>
    <col min="33" max="33" width="10.5703125" style="27" customWidth="1"/>
    <col min="34" max="34" width="11.85546875" style="27" customWidth="1"/>
    <col min="35" max="35" width="11.42578125" style="27" customWidth="1"/>
    <col min="36" max="36" width="11.7109375" style="26" customWidth="1"/>
    <col min="37" max="37" width="11.85546875" style="24" customWidth="1"/>
    <col min="38" max="38" width="9.140625" style="9"/>
    <col min="39" max="39" width="13.140625" style="9" customWidth="1"/>
    <col min="40" max="16384" width="9.140625" style="9"/>
  </cols>
  <sheetData>
    <row r="1" spans="1:37" ht="15.75" hidden="1" x14ac:dyDescent="0.25">
      <c r="AJ1" s="9"/>
      <c r="AK1" s="21" t="s">
        <v>199</v>
      </c>
    </row>
    <row r="2" spans="1:37" ht="15.75" hidden="1" x14ac:dyDescent="0.25">
      <c r="AJ2" s="9"/>
      <c r="AK2" s="21" t="s">
        <v>197</v>
      </c>
    </row>
    <row r="3" spans="1:37" ht="15.75" hidden="1" x14ac:dyDescent="0.25">
      <c r="AJ3" s="9"/>
      <c r="AK3" s="21" t="s">
        <v>200</v>
      </c>
    </row>
    <row r="4" spans="1:37" hidden="1" x14ac:dyDescent="0.25">
      <c r="AJ4" s="9"/>
      <c r="AK4" s="9"/>
    </row>
    <row r="5" spans="1:37" ht="18" hidden="1" customHeight="1" x14ac:dyDescent="0.25"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AD5" s="28"/>
      <c r="AE5" s="29"/>
      <c r="AG5" s="30"/>
      <c r="AH5" s="30"/>
      <c r="AI5" s="30"/>
      <c r="AK5" s="21" t="s">
        <v>69</v>
      </c>
    </row>
    <row r="6" spans="1:37" ht="18" hidden="1" customHeight="1" x14ac:dyDescent="0.25"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D6" s="28"/>
      <c r="AE6" s="29"/>
      <c r="AG6" s="31"/>
      <c r="AH6" s="31"/>
      <c r="AI6" s="31"/>
      <c r="AJ6" s="9"/>
      <c r="AK6" s="21" t="s">
        <v>1</v>
      </c>
    </row>
    <row r="7" spans="1:37" ht="18" hidden="1" customHeight="1" x14ac:dyDescent="0.25"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AD7" s="28"/>
      <c r="AE7" s="29"/>
      <c r="AG7" s="29"/>
      <c r="AH7" s="29"/>
      <c r="AI7" s="29"/>
      <c r="AJ7" s="9"/>
      <c r="AK7" s="21" t="s">
        <v>68</v>
      </c>
    </row>
    <row r="8" spans="1:37" ht="18" hidden="1" customHeight="1" x14ac:dyDescent="0.25"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AD8" s="28"/>
      <c r="AE8" s="29"/>
      <c r="AG8" s="29"/>
      <c r="AH8" s="29"/>
      <c r="AI8" s="29"/>
      <c r="AJ8" s="29"/>
      <c r="AK8" s="22"/>
    </row>
    <row r="9" spans="1:37" s="13" customFormat="1" ht="18.75" hidden="1" x14ac:dyDescent="0.25">
      <c r="A9" s="150" t="s">
        <v>33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</row>
    <row r="10" spans="1:37" s="13" customFormat="1" ht="15.75" hidden="1" x14ac:dyDescent="0.25">
      <c r="A10" s="149" t="s">
        <v>67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</row>
    <row r="11" spans="1:37" s="13" customFormat="1" ht="15.75" hidden="1" x14ac:dyDescent="0.25">
      <c r="A11" s="149" t="s">
        <v>34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</row>
    <row r="12" spans="1:37" s="13" customFormat="1" ht="36.6" hidden="1" customHeight="1" x14ac:dyDescent="0.25">
      <c r="A12" s="3"/>
      <c r="B12" s="148" t="s">
        <v>184</v>
      </c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23"/>
    </row>
    <row r="13" spans="1:37" s="13" customFormat="1" ht="15.75" hidden="1" x14ac:dyDescent="0.25">
      <c r="A13" s="3"/>
      <c r="B13" s="3"/>
      <c r="C13" s="3"/>
      <c r="D13" s="149" t="s">
        <v>35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32"/>
      <c r="AE13" s="33"/>
      <c r="AF13" s="33"/>
      <c r="AG13" s="33"/>
      <c r="AH13" s="32"/>
      <c r="AI13" s="32"/>
      <c r="AJ13" s="34"/>
      <c r="AK13" s="23"/>
    </row>
    <row r="14" spans="1:37" s="13" customFormat="1" ht="18.75" hidden="1" x14ac:dyDescent="0.3">
      <c r="A14" s="3"/>
      <c r="B14" s="3"/>
      <c r="C14" s="3"/>
      <c r="D14" s="3"/>
      <c r="E14" s="3"/>
      <c r="F14" s="3"/>
      <c r="G14" s="3"/>
      <c r="H14" s="3"/>
      <c r="I14" s="3"/>
      <c r="AB14" s="14"/>
      <c r="AD14" s="35"/>
      <c r="AE14" s="35"/>
      <c r="AF14" s="35"/>
      <c r="AG14" s="35"/>
      <c r="AH14" s="35"/>
      <c r="AI14" s="35"/>
      <c r="AJ14" s="34"/>
      <c r="AK14" s="23"/>
    </row>
    <row r="15" spans="1:37" s="13" customFormat="1" ht="15.6" hidden="1" customHeight="1" x14ac:dyDescent="0.35">
      <c r="A15" s="5" t="s">
        <v>36</v>
      </c>
      <c r="B15" s="5"/>
      <c r="C15" s="5"/>
      <c r="D15" s="5"/>
      <c r="E15" s="5"/>
      <c r="F15" s="5"/>
      <c r="G15" s="5"/>
      <c r="H15" s="5"/>
      <c r="I15" s="6"/>
      <c r="J15" s="7"/>
      <c r="K15" s="7"/>
      <c r="L15" s="7"/>
      <c r="M15" s="7"/>
      <c r="N15" s="4"/>
      <c r="O15" s="4"/>
      <c r="P15" s="4"/>
      <c r="AB15" s="14"/>
      <c r="AD15" s="36"/>
      <c r="AE15" s="37"/>
      <c r="AF15" s="37"/>
      <c r="AG15" s="37"/>
      <c r="AH15" s="37"/>
      <c r="AI15" s="37"/>
      <c r="AJ15" s="34"/>
      <c r="AK15" s="23"/>
    </row>
    <row r="16" spans="1:37" ht="15.6" hidden="1" customHeight="1" x14ac:dyDescent="0.25">
      <c r="A16" s="147" t="s">
        <v>37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AD16" s="36"/>
      <c r="AE16" s="37"/>
      <c r="AF16" s="37"/>
      <c r="AG16" s="37"/>
      <c r="AH16" s="37"/>
      <c r="AI16" s="37"/>
    </row>
    <row r="17" spans="1:37" ht="15.6" hidden="1" customHeight="1" x14ac:dyDescent="0.25">
      <c r="A17" s="147" t="s">
        <v>38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36"/>
      <c r="AE17" s="37"/>
      <c r="AF17" s="37"/>
      <c r="AG17" s="37"/>
      <c r="AH17" s="37"/>
      <c r="AI17" s="37"/>
    </row>
    <row r="18" spans="1:37" ht="15.6" hidden="1" customHeight="1" x14ac:dyDescent="0.25">
      <c r="A18" s="53" t="s">
        <v>185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36"/>
      <c r="AE18" s="37"/>
      <c r="AF18" s="37"/>
      <c r="AG18" s="37"/>
      <c r="AH18" s="37"/>
      <c r="AI18" s="37"/>
    </row>
    <row r="19" spans="1:37" ht="15.6" hidden="1" customHeight="1" x14ac:dyDescent="0.25">
      <c r="A19" s="53" t="s">
        <v>61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36"/>
      <c r="AE19" s="37"/>
      <c r="AF19" s="37"/>
      <c r="AG19" s="37"/>
      <c r="AH19" s="37"/>
      <c r="AI19" s="37"/>
    </row>
    <row r="20" spans="1:37" ht="15.6" hidden="1" customHeight="1" x14ac:dyDescent="0.25">
      <c r="A20" s="53" t="s">
        <v>62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36"/>
      <c r="AE20" s="37"/>
      <c r="AF20" s="37"/>
      <c r="AG20" s="37"/>
      <c r="AH20" s="37"/>
      <c r="AI20" s="37"/>
    </row>
    <row r="21" spans="1:37" ht="15.6" hidden="1" customHeight="1" x14ac:dyDescent="0.25">
      <c r="A21" s="53" t="s">
        <v>63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36"/>
      <c r="AE21" s="37"/>
      <c r="AF21" s="88"/>
      <c r="AG21" s="37"/>
      <c r="AH21" s="37"/>
      <c r="AI21" s="37"/>
    </row>
    <row r="22" spans="1:37" ht="15.6" hidden="1" customHeight="1" x14ac:dyDescent="0.25">
      <c r="A22" s="53" t="s">
        <v>64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6"/>
      <c r="AE22" s="87"/>
      <c r="AF22" s="87"/>
      <c r="AG22" s="87"/>
      <c r="AH22" s="87"/>
      <c r="AI22" s="87"/>
    </row>
    <row r="23" spans="1:37" ht="15.6" hidden="1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36"/>
      <c r="AE23" s="37"/>
      <c r="AF23" s="37"/>
      <c r="AG23" s="37"/>
      <c r="AH23" s="37"/>
      <c r="AI23" s="37"/>
    </row>
    <row r="24" spans="1:37" ht="15.6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36"/>
      <c r="AE24" s="37"/>
      <c r="AG24" s="142" t="s">
        <v>225</v>
      </c>
      <c r="AH24" s="142"/>
      <c r="AI24" s="142"/>
      <c r="AJ24" s="142"/>
      <c r="AK24" s="142"/>
    </row>
    <row r="25" spans="1:37" ht="0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36"/>
      <c r="AE25" s="37"/>
      <c r="AG25" s="141"/>
      <c r="AH25" s="21"/>
      <c r="AI25" s="21"/>
      <c r="AJ25" s="21"/>
      <c r="AK25" s="21"/>
    </row>
    <row r="26" spans="1:37" ht="15.6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36"/>
      <c r="AE26" s="37"/>
      <c r="AG26" s="143" t="str">
        <f>'[1]Приложение 2'!AA3</f>
        <v>к постановлению Администрации города Твери</v>
      </c>
      <c r="AH26" s="143"/>
      <c r="AI26" s="143"/>
      <c r="AJ26" s="143"/>
      <c r="AK26" s="143"/>
    </row>
    <row r="27" spans="1:37" ht="16.149999999999999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36"/>
      <c r="AE27" s="37"/>
      <c r="AG27" s="143" t="s">
        <v>234</v>
      </c>
      <c r="AH27" s="143"/>
      <c r="AI27" s="143"/>
      <c r="AJ27" s="143"/>
      <c r="AK27" s="143"/>
    </row>
    <row r="28" spans="1:37" ht="32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36"/>
      <c r="AE28" s="37"/>
      <c r="AG28" s="144" t="s">
        <v>69</v>
      </c>
      <c r="AH28" s="144"/>
      <c r="AI28" s="144"/>
      <c r="AJ28" s="144"/>
      <c r="AK28" s="144"/>
    </row>
    <row r="29" spans="1:37" ht="53.2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36"/>
      <c r="AE29" s="37"/>
      <c r="AG29" s="146" t="s">
        <v>233</v>
      </c>
      <c r="AH29" s="146"/>
      <c r="AI29" s="146"/>
      <c r="AJ29" s="146"/>
      <c r="AK29" s="146"/>
    </row>
    <row r="30" spans="1:37" ht="15.6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36"/>
      <c r="AE30" s="37"/>
      <c r="AG30" s="31"/>
      <c r="AH30" s="31"/>
      <c r="AI30" s="31"/>
      <c r="AJ30" s="9"/>
      <c r="AK30" s="21"/>
    </row>
    <row r="31" spans="1:37" ht="15.6" customHeight="1" x14ac:dyDescent="0.25">
      <c r="A31" s="150" t="s">
        <v>33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</row>
    <row r="32" spans="1:37" ht="14.45" customHeight="1" x14ac:dyDescent="0.25">
      <c r="A32" s="149" t="s">
        <v>67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</row>
    <row r="33" spans="1:37" ht="4.9000000000000004" hidden="1" customHeight="1" x14ac:dyDescent="0.25">
      <c r="A33" s="149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</row>
    <row r="34" spans="1:37" ht="32.450000000000003" customHeight="1" x14ac:dyDescent="0.25">
      <c r="A34" s="157" t="s">
        <v>184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</row>
    <row r="35" spans="1:37" ht="6.6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36"/>
      <c r="AE35" s="37"/>
      <c r="AF35" s="37"/>
      <c r="AG35" s="37"/>
      <c r="AH35" s="37"/>
      <c r="AI35" s="37"/>
    </row>
    <row r="36" spans="1:37" ht="15.6" customHeight="1" x14ac:dyDescent="0.35">
      <c r="A36" s="5" t="s">
        <v>36</v>
      </c>
      <c r="B36" s="5"/>
      <c r="C36" s="5"/>
      <c r="D36" s="5"/>
      <c r="E36" s="5"/>
      <c r="F36" s="5"/>
      <c r="G36" s="5"/>
      <c r="H36" s="5"/>
      <c r="I36" s="6"/>
      <c r="J36" s="7"/>
      <c r="K36" s="7"/>
      <c r="L36" s="7"/>
      <c r="M36" s="7"/>
      <c r="N36" s="4"/>
      <c r="O36" s="4"/>
      <c r="P36" s="4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36"/>
      <c r="AE36" s="37"/>
      <c r="AF36" s="37"/>
      <c r="AG36" s="37"/>
      <c r="AH36" s="37"/>
      <c r="AI36" s="37"/>
    </row>
    <row r="37" spans="1:37" ht="15.6" customHeight="1" x14ac:dyDescent="0.25">
      <c r="A37" s="147" t="s">
        <v>37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36"/>
      <c r="AE37" s="37"/>
      <c r="AF37" s="37"/>
      <c r="AG37" s="37"/>
      <c r="AH37" s="37"/>
      <c r="AI37" s="37"/>
    </row>
    <row r="38" spans="1:37" ht="15.6" customHeight="1" x14ac:dyDescent="0.25">
      <c r="A38" s="147" t="s">
        <v>38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36"/>
      <c r="AE38" s="37"/>
      <c r="AF38" s="37"/>
      <c r="AG38" s="37"/>
      <c r="AH38" s="37"/>
      <c r="AI38" s="37"/>
    </row>
    <row r="39" spans="1:37" ht="15.6" customHeight="1" x14ac:dyDescent="0.25">
      <c r="A39" s="53" t="s">
        <v>185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36"/>
      <c r="AE39" s="37"/>
      <c r="AF39" s="37"/>
      <c r="AG39" s="37"/>
      <c r="AH39" s="37"/>
      <c r="AI39" s="37"/>
    </row>
    <row r="40" spans="1:37" ht="15.6" customHeight="1" x14ac:dyDescent="0.25">
      <c r="A40" s="53" t="s">
        <v>61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36"/>
      <c r="AE40" s="37"/>
      <c r="AF40" s="37"/>
      <c r="AG40" s="37"/>
      <c r="AH40" s="37"/>
      <c r="AI40" s="37"/>
    </row>
    <row r="41" spans="1:37" ht="15.6" customHeight="1" x14ac:dyDescent="0.25">
      <c r="A41" s="53" t="s">
        <v>62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36"/>
      <c r="AE41" s="37"/>
      <c r="AF41" s="37"/>
      <c r="AG41" s="37"/>
      <c r="AH41" s="37"/>
      <c r="AI41" s="37"/>
    </row>
    <row r="42" spans="1:37" ht="15.6" customHeight="1" x14ac:dyDescent="0.25">
      <c r="A42" s="53" t="s">
        <v>63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36"/>
      <c r="AE42" s="37"/>
      <c r="AF42" s="37"/>
      <c r="AG42" s="37"/>
      <c r="AH42" s="37"/>
      <c r="AI42" s="37"/>
    </row>
    <row r="43" spans="1:37" ht="15.6" customHeight="1" x14ac:dyDescent="0.25">
      <c r="A43" s="53" t="s">
        <v>64</v>
      </c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36"/>
      <c r="AE43" s="37"/>
      <c r="AF43" s="37"/>
      <c r="AG43" s="37"/>
      <c r="AH43" s="37"/>
      <c r="AI43" s="37"/>
    </row>
    <row r="44" spans="1:37" ht="15.6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36"/>
      <c r="AE44" s="37"/>
      <c r="AF44" s="37"/>
      <c r="AG44" s="37"/>
      <c r="AH44" s="37"/>
      <c r="AI44" s="37"/>
    </row>
    <row r="45" spans="1:37" ht="54.6" customHeight="1" x14ac:dyDescent="0.25">
      <c r="A45" s="151" t="s">
        <v>19</v>
      </c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2" t="s">
        <v>4</v>
      </c>
      <c r="AC45" s="154" t="s">
        <v>5</v>
      </c>
      <c r="AD45" s="155" t="s">
        <v>6</v>
      </c>
      <c r="AE45" s="155"/>
      <c r="AF45" s="155"/>
      <c r="AG45" s="156"/>
      <c r="AH45" s="156"/>
      <c r="AI45" s="156"/>
      <c r="AJ45" s="158" t="s">
        <v>20</v>
      </c>
      <c r="AK45" s="159"/>
    </row>
    <row r="46" spans="1:37" ht="38.25" customHeight="1" x14ac:dyDescent="0.25">
      <c r="A46" s="151" t="s">
        <v>24</v>
      </c>
      <c r="B46" s="151"/>
      <c r="C46" s="151"/>
      <c r="D46" s="151" t="s">
        <v>22</v>
      </c>
      <c r="E46" s="151"/>
      <c r="F46" s="151" t="s">
        <v>23</v>
      </c>
      <c r="G46" s="151"/>
      <c r="H46" s="151" t="s">
        <v>21</v>
      </c>
      <c r="I46" s="151"/>
      <c r="J46" s="151"/>
      <c r="K46" s="151"/>
      <c r="L46" s="151"/>
      <c r="M46" s="151"/>
      <c r="N46" s="151"/>
      <c r="O46" s="60"/>
      <c r="P46" s="61"/>
      <c r="Q46" s="92" t="s">
        <v>9</v>
      </c>
      <c r="R46" s="92" t="s">
        <v>10</v>
      </c>
      <c r="S46" s="92" t="s">
        <v>11</v>
      </c>
      <c r="T46" s="61"/>
      <c r="U46" s="62"/>
      <c r="V46" s="62"/>
      <c r="W46" s="62"/>
      <c r="X46" s="46" t="s">
        <v>39</v>
      </c>
      <c r="Y46" s="145" t="s">
        <v>156</v>
      </c>
      <c r="Z46" s="145"/>
      <c r="AA46" s="145"/>
      <c r="AB46" s="153"/>
      <c r="AC46" s="152"/>
      <c r="AD46" s="42">
        <v>2015</v>
      </c>
      <c r="AE46" s="43">
        <v>2016</v>
      </c>
      <c r="AF46" s="43">
        <v>2017</v>
      </c>
      <c r="AG46" s="43">
        <v>2018</v>
      </c>
      <c r="AH46" s="43">
        <v>2019</v>
      </c>
      <c r="AI46" s="43">
        <v>2020</v>
      </c>
      <c r="AJ46" s="38" t="s">
        <v>17</v>
      </c>
      <c r="AK46" s="25" t="s">
        <v>18</v>
      </c>
    </row>
    <row r="47" spans="1:37" s="51" customFormat="1" ht="12" x14ac:dyDescent="0.2">
      <c r="A47" s="48">
        <v>1</v>
      </c>
      <c r="B47" s="48">
        <v>2</v>
      </c>
      <c r="C47" s="48">
        <v>3</v>
      </c>
      <c r="D47" s="48">
        <v>4</v>
      </c>
      <c r="E47" s="48">
        <v>5</v>
      </c>
      <c r="F47" s="48">
        <v>6</v>
      </c>
      <c r="G47" s="48">
        <v>7</v>
      </c>
      <c r="H47" s="48">
        <v>8</v>
      </c>
      <c r="I47" s="48">
        <v>9</v>
      </c>
      <c r="J47" s="48">
        <v>10</v>
      </c>
      <c r="K47" s="48">
        <v>11</v>
      </c>
      <c r="L47" s="48">
        <v>12</v>
      </c>
      <c r="M47" s="48">
        <v>13</v>
      </c>
      <c r="N47" s="48">
        <v>14</v>
      </c>
      <c r="O47" s="48"/>
      <c r="P47" s="48">
        <v>1</v>
      </c>
      <c r="Q47" s="48">
        <v>2</v>
      </c>
      <c r="R47" s="48">
        <v>3</v>
      </c>
      <c r="S47" s="48">
        <v>4</v>
      </c>
      <c r="T47" s="48">
        <v>5</v>
      </c>
      <c r="U47" s="49">
        <v>6</v>
      </c>
      <c r="V47" s="49">
        <v>7</v>
      </c>
      <c r="W47" s="49">
        <v>8</v>
      </c>
      <c r="X47" s="49" t="s">
        <v>40</v>
      </c>
      <c r="Y47" s="59" t="s">
        <v>40</v>
      </c>
      <c r="Z47" s="59" t="s">
        <v>154</v>
      </c>
      <c r="AA47" s="59" t="s">
        <v>155</v>
      </c>
      <c r="AB47" s="57">
        <v>18</v>
      </c>
      <c r="AC47" s="48">
        <v>19</v>
      </c>
      <c r="AD47" s="50">
        <v>20</v>
      </c>
      <c r="AE47" s="50">
        <v>21</v>
      </c>
      <c r="AF47" s="50">
        <v>22</v>
      </c>
      <c r="AG47" s="50">
        <v>23</v>
      </c>
      <c r="AH47" s="50">
        <v>24</v>
      </c>
      <c r="AI47" s="50">
        <v>25</v>
      </c>
      <c r="AJ47" s="50">
        <v>26</v>
      </c>
      <c r="AK47" s="50">
        <v>27</v>
      </c>
    </row>
    <row r="48" spans="1:37" ht="26.25" customHeight="1" x14ac:dyDescent="0.25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70"/>
      <c r="P48" s="71"/>
      <c r="Q48" s="71" t="s">
        <v>14</v>
      </c>
      <c r="R48" s="71"/>
      <c r="S48" s="71"/>
      <c r="T48" s="71"/>
      <c r="U48" s="72"/>
      <c r="V48" s="72"/>
      <c r="W48" s="72"/>
      <c r="X48" s="73"/>
      <c r="Y48" s="73"/>
      <c r="Z48" s="73"/>
      <c r="AA48" s="73"/>
      <c r="AB48" s="74" t="s">
        <v>67</v>
      </c>
      <c r="AC48" s="75" t="s">
        <v>3</v>
      </c>
      <c r="AD48" s="76">
        <f t="shared" ref="AD48:AI48" si="0">SUM(AD56,AD97,AD141)</f>
        <v>114669.79999999999</v>
      </c>
      <c r="AE48" s="76">
        <f t="shared" si="0"/>
        <v>175513.60000000001</v>
      </c>
      <c r="AF48" s="76">
        <f t="shared" si="0"/>
        <v>31079.599999999999</v>
      </c>
      <c r="AG48" s="76">
        <f t="shared" si="0"/>
        <v>176070.5</v>
      </c>
      <c r="AH48" s="76">
        <f t="shared" si="0"/>
        <v>427543.3</v>
      </c>
      <c r="AI48" s="76">
        <f t="shared" si="0"/>
        <v>525503.90000000014</v>
      </c>
      <c r="AJ48" s="76">
        <f>SUM(AD48:AI48)-0.1</f>
        <v>1450380.6</v>
      </c>
      <c r="AK48" s="77">
        <v>2020</v>
      </c>
    </row>
    <row r="49" spans="1:38" ht="82.9" customHeight="1" x14ac:dyDescent="0.25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0"/>
      <c r="P49" s="16"/>
      <c r="Q49" s="16"/>
      <c r="R49" s="16"/>
      <c r="S49" s="16"/>
      <c r="T49" s="16"/>
      <c r="U49" s="15"/>
      <c r="V49" s="15"/>
      <c r="W49" s="15"/>
      <c r="X49" s="54"/>
      <c r="Y49" s="54"/>
      <c r="Z49" s="54"/>
      <c r="AA49" s="54"/>
      <c r="AB49" s="58" t="s">
        <v>71</v>
      </c>
      <c r="AC49" s="55"/>
      <c r="AD49" s="18"/>
      <c r="AE49" s="18"/>
      <c r="AF49" s="18"/>
      <c r="AG49" s="18"/>
      <c r="AH49" s="18"/>
      <c r="AI49" s="18"/>
      <c r="AJ49" s="39"/>
      <c r="AK49" s="19"/>
    </row>
    <row r="50" spans="1:38" ht="32.450000000000003" customHeight="1" x14ac:dyDescent="0.25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0"/>
      <c r="P50" s="16"/>
      <c r="Q50" s="16"/>
      <c r="R50" s="16"/>
      <c r="S50" s="16"/>
      <c r="T50" s="16"/>
      <c r="U50" s="15"/>
      <c r="V50" s="15"/>
      <c r="W50" s="15"/>
      <c r="X50" s="54"/>
      <c r="Y50" s="54"/>
      <c r="Z50" s="54"/>
      <c r="AA50" s="54"/>
      <c r="AB50" s="58" t="s">
        <v>72</v>
      </c>
      <c r="AC50" s="8" t="s">
        <v>7</v>
      </c>
      <c r="AD50" s="19">
        <v>80</v>
      </c>
      <c r="AE50" s="19">
        <v>79.5</v>
      </c>
      <c r="AF50" s="19">
        <v>79</v>
      </c>
      <c r="AG50" s="19">
        <v>78.5</v>
      </c>
      <c r="AH50" s="19">
        <v>78</v>
      </c>
      <c r="AI50" s="19">
        <v>77.5</v>
      </c>
      <c r="AJ50" s="19">
        <v>77.5</v>
      </c>
      <c r="AK50" s="19">
        <v>2020</v>
      </c>
    </row>
    <row r="51" spans="1:38" ht="31.9" customHeight="1" x14ac:dyDescent="0.25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0"/>
      <c r="P51" s="16"/>
      <c r="Q51" s="16"/>
      <c r="R51" s="16"/>
      <c r="S51" s="16"/>
      <c r="T51" s="16"/>
      <c r="U51" s="15"/>
      <c r="V51" s="15"/>
      <c r="W51" s="15"/>
      <c r="X51" s="54"/>
      <c r="Y51" s="54"/>
      <c r="Z51" s="54"/>
      <c r="AA51" s="54"/>
      <c r="AB51" s="58" t="s">
        <v>73</v>
      </c>
      <c r="AC51" s="8" t="s">
        <v>7</v>
      </c>
      <c r="AD51" s="19">
        <v>59</v>
      </c>
      <c r="AE51" s="19">
        <v>58.5</v>
      </c>
      <c r="AF51" s="19">
        <v>58</v>
      </c>
      <c r="AG51" s="19">
        <v>57.5</v>
      </c>
      <c r="AH51" s="19">
        <v>57</v>
      </c>
      <c r="AI51" s="19">
        <v>56.5</v>
      </c>
      <c r="AJ51" s="19">
        <v>56.5</v>
      </c>
      <c r="AK51" s="19">
        <v>2020</v>
      </c>
    </row>
    <row r="52" spans="1:38" ht="33" customHeight="1" x14ac:dyDescent="0.25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0"/>
      <c r="P52" s="16"/>
      <c r="Q52" s="16"/>
      <c r="R52" s="16"/>
      <c r="S52" s="16"/>
      <c r="T52" s="16"/>
      <c r="U52" s="15"/>
      <c r="V52" s="15"/>
      <c r="W52" s="15"/>
      <c r="X52" s="54"/>
      <c r="Y52" s="54"/>
      <c r="Z52" s="54"/>
      <c r="AA52" s="54"/>
      <c r="AB52" s="58" t="s">
        <v>74</v>
      </c>
      <c r="AC52" s="8" t="s">
        <v>7</v>
      </c>
      <c r="AD52" s="19">
        <v>66.8</v>
      </c>
      <c r="AE52" s="19">
        <v>66</v>
      </c>
      <c r="AF52" s="19">
        <v>65.5</v>
      </c>
      <c r="AG52" s="19">
        <v>65</v>
      </c>
      <c r="AH52" s="19">
        <v>64.5</v>
      </c>
      <c r="AI52" s="19">
        <v>64</v>
      </c>
      <c r="AJ52" s="19">
        <v>64</v>
      </c>
      <c r="AK52" s="19">
        <v>2020</v>
      </c>
    </row>
    <row r="53" spans="1:38" ht="30" customHeight="1" x14ac:dyDescent="0.25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0"/>
      <c r="P53" s="16"/>
      <c r="Q53" s="16"/>
      <c r="R53" s="16"/>
      <c r="S53" s="16"/>
      <c r="T53" s="16"/>
      <c r="U53" s="15"/>
      <c r="V53" s="15"/>
      <c r="W53" s="15"/>
      <c r="X53" s="54"/>
      <c r="Y53" s="54"/>
      <c r="Z53" s="54"/>
      <c r="AA53" s="54"/>
      <c r="AB53" s="58" t="s">
        <v>75</v>
      </c>
      <c r="AC53" s="8" t="s">
        <v>7</v>
      </c>
      <c r="AD53" s="19">
        <v>61</v>
      </c>
      <c r="AE53" s="19">
        <v>60.5</v>
      </c>
      <c r="AF53" s="19">
        <v>60</v>
      </c>
      <c r="AG53" s="19">
        <v>59.5</v>
      </c>
      <c r="AH53" s="19">
        <v>59</v>
      </c>
      <c r="AI53" s="19">
        <v>58.5</v>
      </c>
      <c r="AJ53" s="19">
        <v>58.5</v>
      </c>
      <c r="AK53" s="19">
        <v>2020</v>
      </c>
    </row>
    <row r="54" spans="1:38" ht="46.15" customHeight="1" x14ac:dyDescent="0.25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0"/>
      <c r="P54" s="16"/>
      <c r="Q54" s="16"/>
      <c r="R54" s="16"/>
      <c r="S54" s="16"/>
      <c r="T54" s="16"/>
      <c r="U54" s="15"/>
      <c r="V54" s="15"/>
      <c r="W54" s="15"/>
      <c r="X54" s="54"/>
      <c r="Y54" s="54"/>
      <c r="Z54" s="54"/>
      <c r="AA54" s="54"/>
      <c r="AB54" s="58" t="s">
        <v>76</v>
      </c>
      <c r="AC54" s="8" t="s">
        <v>7</v>
      </c>
      <c r="AD54" s="19">
        <v>5</v>
      </c>
      <c r="AE54" s="19">
        <v>5</v>
      </c>
      <c r="AF54" s="19">
        <v>0</v>
      </c>
      <c r="AG54" s="19">
        <v>0</v>
      </c>
      <c r="AH54" s="19">
        <v>0</v>
      </c>
      <c r="AI54" s="19">
        <v>0</v>
      </c>
      <c r="AJ54" s="19">
        <v>10</v>
      </c>
      <c r="AK54" s="19">
        <v>2016</v>
      </c>
    </row>
    <row r="55" spans="1:38" ht="54.6" customHeight="1" x14ac:dyDescent="0.25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0"/>
      <c r="P55" s="16"/>
      <c r="Q55" s="16"/>
      <c r="R55" s="16"/>
      <c r="S55" s="16"/>
      <c r="T55" s="16"/>
      <c r="U55" s="15"/>
      <c r="V55" s="15"/>
      <c r="W55" s="15"/>
      <c r="X55" s="54"/>
      <c r="Y55" s="54"/>
      <c r="Z55" s="54"/>
      <c r="AA55" s="54"/>
      <c r="AB55" s="58" t="s">
        <v>77</v>
      </c>
      <c r="AC55" s="8" t="s">
        <v>7</v>
      </c>
      <c r="AD55" s="19">
        <v>5</v>
      </c>
      <c r="AE55" s="19">
        <v>5</v>
      </c>
      <c r="AF55" s="19">
        <v>0</v>
      </c>
      <c r="AG55" s="19">
        <v>0</v>
      </c>
      <c r="AH55" s="19">
        <v>0</v>
      </c>
      <c r="AI55" s="19">
        <v>0</v>
      </c>
      <c r="AJ55" s="19">
        <v>10</v>
      </c>
      <c r="AK55" s="19">
        <v>2016</v>
      </c>
    </row>
    <row r="56" spans="1:38" ht="70.150000000000006" customHeight="1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4"/>
      <c r="P56" s="64"/>
      <c r="Q56" s="64"/>
      <c r="R56" s="64" t="s">
        <v>43</v>
      </c>
      <c r="S56" s="64"/>
      <c r="T56" s="64"/>
      <c r="U56" s="63"/>
      <c r="V56" s="63"/>
      <c r="W56" s="63"/>
      <c r="X56" s="78"/>
      <c r="Y56" s="78"/>
      <c r="Z56" s="78"/>
      <c r="AA56" s="78"/>
      <c r="AB56" s="65" t="s">
        <v>78</v>
      </c>
      <c r="AC56" s="66" t="s">
        <v>3</v>
      </c>
      <c r="AD56" s="67">
        <f t="shared" ref="AD56:AI56" si="1">AD57+AD82</f>
        <v>48317.899999999994</v>
      </c>
      <c r="AE56" s="67">
        <f t="shared" si="1"/>
        <v>16469.099999999999</v>
      </c>
      <c r="AF56" s="67">
        <f t="shared" si="1"/>
        <v>3209.2999999999997</v>
      </c>
      <c r="AG56" s="67">
        <f>AG57+AG82</f>
        <v>16479.899999999998</v>
      </c>
      <c r="AH56" s="67">
        <f t="shared" si="1"/>
        <v>4462</v>
      </c>
      <c r="AI56" s="67">
        <f t="shared" si="1"/>
        <v>3246.2</v>
      </c>
      <c r="AJ56" s="67">
        <f>SUM(AD56:AI56)</f>
        <v>92184.39999999998</v>
      </c>
      <c r="AK56" s="68">
        <v>2020</v>
      </c>
    </row>
    <row r="57" spans="1:38" ht="43.9" customHeight="1" x14ac:dyDescent="0.25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80"/>
      <c r="P57" s="80"/>
      <c r="Q57" s="80"/>
      <c r="R57" s="80"/>
      <c r="S57" s="80" t="s">
        <v>44</v>
      </c>
      <c r="T57" s="80"/>
      <c r="U57" s="79"/>
      <c r="V57" s="79"/>
      <c r="W57" s="79"/>
      <c r="X57" s="81"/>
      <c r="Y57" s="81"/>
      <c r="Z57" s="81"/>
      <c r="AA57" s="81"/>
      <c r="AB57" s="82" t="s">
        <v>79</v>
      </c>
      <c r="AC57" s="83" t="s">
        <v>3</v>
      </c>
      <c r="AD57" s="84">
        <f>SUM(AD62,AD70,AD73,AD77,AD80)</f>
        <v>3439.7</v>
      </c>
      <c r="AE57" s="84">
        <f t="shared" ref="AE57:AG57" si="2">SUM(AE62,AE70,AE73,AE77,AE80)</f>
        <v>1994.7</v>
      </c>
      <c r="AF57" s="84">
        <f t="shared" si="2"/>
        <v>2095.1999999999998</v>
      </c>
      <c r="AG57" s="84">
        <f t="shared" si="2"/>
        <v>851.6</v>
      </c>
      <c r="AH57" s="84">
        <f>SUM(AH62,AH70,AH73,AH77,AH80)</f>
        <v>1375</v>
      </c>
      <c r="AI57" s="84">
        <v>2358</v>
      </c>
      <c r="AJ57" s="84">
        <f>SUM(AD57:AI57)</f>
        <v>12114.199999999999</v>
      </c>
      <c r="AK57" s="85">
        <v>2020</v>
      </c>
    </row>
    <row r="58" spans="1:38" ht="35.450000000000003" customHeight="1" x14ac:dyDescent="0.25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0"/>
      <c r="P58" s="16"/>
      <c r="Q58" s="16"/>
      <c r="R58" s="16"/>
      <c r="S58" s="16"/>
      <c r="T58" s="16"/>
      <c r="U58" s="15"/>
      <c r="V58" s="15"/>
      <c r="W58" s="15"/>
      <c r="X58" s="54"/>
      <c r="Y58" s="54"/>
      <c r="Z58" s="54"/>
      <c r="AA58" s="54"/>
      <c r="AB58" s="58" t="s">
        <v>72</v>
      </c>
      <c r="AC58" s="8" t="s">
        <v>7</v>
      </c>
      <c r="AD58" s="19">
        <v>80</v>
      </c>
      <c r="AE58" s="19">
        <v>79.5</v>
      </c>
      <c r="AF58" s="19">
        <v>79</v>
      </c>
      <c r="AG58" s="18">
        <v>78.5</v>
      </c>
      <c r="AH58" s="19">
        <v>78</v>
      </c>
      <c r="AI58" s="18">
        <v>77.5</v>
      </c>
      <c r="AJ58" s="18">
        <v>77.5</v>
      </c>
      <c r="AK58" s="19">
        <v>2020</v>
      </c>
    </row>
    <row r="59" spans="1:38" ht="34.9" customHeight="1" x14ac:dyDescent="0.25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0"/>
      <c r="P59" s="16"/>
      <c r="Q59" s="16"/>
      <c r="R59" s="16"/>
      <c r="S59" s="16"/>
      <c r="T59" s="16"/>
      <c r="U59" s="15"/>
      <c r="V59" s="15"/>
      <c r="W59" s="15"/>
      <c r="X59" s="54"/>
      <c r="Y59" s="54"/>
      <c r="Z59" s="54"/>
      <c r="AA59" s="54"/>
      <c r="AB59" s="58" t="s">
        <v>73</v>
      </c>
      <c r="AC59" s="8" t="s">
        <v>7</v>
      </c>
      <c r="AD59" s="19">
        <v>59</v>
      </c>
      <c r="AE59" s="19">
        <v>58.5</v>
      </c>
      <c r="AF59" s="19">
        <v>58</v>
      </c>
      <c r="AG59" s="18">
        <v>57.5</v>
      </c>
      <c r="AH59" s="19">
        <v>57</v>
      </c>
      <c r="AI59" s="18">
        <v>56.5</v>
      </c>
      <c r="AJ59" s="18">
        <v>56.5</v>
      </c>
      <c r="AK59" s="19">
        <v>2020</v>
      </c>
    </row>
    <row r="60" spans="1:38" ht="32.25" customHeight="1" x14ac:dyDescent="0.25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0"/>
      <c r="P60" s="16"/>
      <c r="Q60" s="16"/>
      <c r="R60" s="16"/>
      <c r="S60" s="16"/>
      <c r="T60" s="16"/>
      <c r="U60" s="15"/>
      <c r="V60" s="15"/>
      <c r="W60" s="15"/>
      <c r="X60" s="54"/>
      <c r="Y60" s="54"/>
      <c r="Z60" s="54"/>
      <c r="AA60" s="54"/>
      <c r="AB60" s="58" t="s">
        <v>74</v>
      </c>
      <c r="AC60" s="8" t="s">
        <v>7</v>
      </c>
      <c r="AD60" s="18">
        <v>66.8</v>
      </c>
      <c r="AE60" s="19">
        <v>66</v>
      </c>
      <c r="AF60" s="18">
        <v>65.5</v>
      </c>
      <c r="AG60" s="18">
        <v>65</v>
      </c>
      <c r="AH60" s="18">
        <v>64.5</v>
      </c>
      <c r="AI60" s="18">
        <v>64</v>
      </c>
      <c r="AJ60" s="18">
        <v>64</v>
      </c>
      <c r="AK60" s="19">
        <v>2020</v>
      </c>
    </row>
    <row r="61" spans="1:38" ht="33" customHeight="1" x14ac:dyDescent="0.25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0"/>
      <c r="P61" s="16"/>
      <c r="Q61" s="16"/>
      <c r="R61" s="16"/>
      <c r="S61" s="16"/>
      <c r="T61" s="16"/>
      <c r="U61" s="15"/>
      <c r="V61" s="15"/>
      <c r="W61" s="15"/>
      <c r="X61" s="54"/>
      <c r="Y61" s="54"/>
      <c r="Z61" s="54"/>
      <c r="AA61" s="54"/>
      <c r="AB61" s="58" t="s">
        <v>75</v>
      </c>
      <c r="AC61" s="8" t="s">
        <v>7</v>
      </c>
      <c r="AD61" s="19">
        <v>61</v>
      </c>
      <c r="AE61" s="19">
        <v>60.5</v>
      </c>
      <c r="AF61" s="19">
        <v>60</v>
      </c>
      <c r="AG61" s="18">
        <v>59.5</v>
      </c>
      <c r="AH61" s="19">
        <v>59</v>
      </c>
      <c r="AI61" s="18">
        <v>58.5</v>
      </c>
      <c r="AJ61" s="18">
        <v>58.5</v>
      </c>
      <c r="AK61" s="19">
        <v>2020</v>
      </c>
    </row>
    <row r="62" spans="1:38" ht="58.15" customHeight="1" x14ac:dyDescent="0.25">
      <c r="A62" s="91" t="s">
        <v>25</v>
      </c>
      <c r="B62" s="91" t="s">
        <v>30</v>
      </c>
      <c r="C62" s="91" t="s">
        <v>29</v>
      </c>
      <c r="D62" s="91" t="s">
        <v>25</v>
      </c>
      <c r="E62" s="91" t="s">
        <v>31</v>
      </c>
      <c r="F62" s="91" t="s">
        <v>25</v>
      </c>
      <c r="G62" s="91" t="s">
        <v>28</v>
      </c>
      <c r="H62" s="91" t="s">
        <v>25</v>
      </c>
      <c r="I62" s="91" t="s">
        <v>26</v>
      </c>
      <c r="J62" s="91" t="s">
        <v>27</v>
      </c>
      <c r="K62" s="91" t="s">
        <v>25</v>
      </c>
      <c r="L62" s="91" t="s">
        <v>27</v>
      </c>
      <c r="M62" s="91" t="s">
        <v>25</v>
      </c>
      <c r="N62" s="91" t="s">
        <v>25</v>
      </c>
      <c r="O62" s="90"/>
      <c r="P62" s="90"/>
      <c r="Q62" s="90"/>
      <c r="R62" s="90"/>
      <c r="S62" s="90"/>
      <c r="T62" s="90" t="s">
        <v>45</v>
      </c>
      <c r="U62" s="91"/>
      <c r="V62" s="91"/>
      <c r="W62" s="91"/>
      <c r="X62" s="56"/>
      <c r="Y62" s="56" t="s">
        <v>25</v>
      </c>
      <c r="Z62" s="56" t="s">
        <v>25</v>
      </c>
      <c r="AA62" s="56" t="s">
        <v>25</v>
      </c>
      <c r="AB62" s="58" t="s">
        <v>80</v>
      </c>
      <c r="AC62" s="8" t="s">
        <v>3</v>
      </c>
      <c r="AD62" s="45">
        <v>1471.5</v>
      </c>
      <c r="AE62" s="45">
        <v>1155.2</v>
      </c>
      <c r="AF62" s="45">
        <v>1177.2</v>
      </c>
      <c r="AG62" s="45">
        <v>821.6</v>
      </c>
      <c r="AH62" s="45">
        <v>334.2</v>
      </c>
      <c r="AI62" s="109">
        <v>1278.9000000000001</v>
      </c>
      <c r="AJ62" s="45">
        <f>SUM(AD62:AI62)</f>
        <v>6238.6</v>
      </c>
      <c r="AK62" s="19">
        <v>2020</v>
      </c>
      <c r="AL62" s="125"/>
    </row>
    <row r="63" spans="1:38" ht="41.45" customHeight="1" x14ac:dyDescent="0.25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0"/>
      <c r="P63" s="90"/>
      <c r="Q63" s="90"/>
      <c r="R63" s="90"/>
      <c r="S63" s="90"/>
      <c r="T63" s="90"/>
      <c r="U63" s="91"/>
      <c r="V63" s="91"/>
      <c r="W63" s="91"/>
      <c r="X63" s="56"/>
      <c r="Y63" s="56"/>
      <c r="Z63" s="56"/>
      <c r="AA63" s="56"/>
      <c r="AB63" s="58" t="s">
        <v>81</v>
      </c>
      <c r="AC63" s="8" t="s">
        <v>41</v>
      </c>
      <c r="AD63" s="18">
        <v>0.1</v>
      </c>
      <c r="AE63" s="18">
        <v>0.1</v>
      </c>
      <c r="AF63" s="18">
        <v>0</v>
      </c>
      <c r="AG63" s="18">
        <v>0</v>
      </c>
      <c r="AH63" s="18">
        <v>0</v>
      </c>
      <c r="AI63" s="18">
        <v>0</v>
      </c>
      <c r="AJ63" s="18">
        <v>0.2</v>
      </c>
      <c r="AK63" s="19">
        <v>2016</v>
      </c>
    </row>
    <row r="64" spans="1:38" ht="41.45" customHeight="1" x14ac:dyDescent="0.25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0"/>
      <c r="P64" s="90"/>
      <c r="Q64" s="90"/>
      <c r="R64" s="90"/>
      <c r="S64" s="90"/>
      <c r="T64" s="90"/>
      <c r="U64" s="91"/>
      <c r="V64" s="91"/>
      <c r="W64" s="91"/>
      <c r="X64" s="56"/>
      <c r="Y64" s="56"/>
      <c r="Z64" s="56"/>
      <c r="AA64" s="56"/>
      <c r="AB64" s="58" t="s">
        <v>82</v>
      </c>
      <c r="AC64" s="8" t="s">
        <v>8</v>
      </c>
      <c r="AD64" s="19">
        <v>2</v>
      </c>
      <c r="AE64" s="19">
        <v>2</v>
      </c>
      <c r="AF64" s="19">
        <v>0</v>
      </c>
      <c r="AG64" s="19">
        <v>0</v>
      </c>
      <c r="AH64" s="19">
        <v>0</v>
      </c>
      <c r="AI64" s="19">
        <v>0</v>
      </c>
      <c r="AJ64" s="19">
        <f>SUM(AD64:AI64)</f>
        <v>4</v>
      </c>
      <c r="AK64" s="19">
        <v>2016</v>
      </c>
    </row>
    <row r="65" spans="1:37" ht="43.9" customHeight="1" x14ac:dyDescent="0.25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0"/>
      <c r="P65" s="90"/>
      <c r="Q65" s="90"/>
      <c r="R65" s="90"/>
      <c r="S65" s="90"/>
      <c r="T65" s="90"/>
      <c r="U65" s="91"/>
      <c r="V65" s="91"/>
      <c r="W65" s="91"/>
      <c r="X65" s="56"/>
      <c r="Y65" s="56"/>
      <c r="Z65" s="56"/>
      <c r="AA65" s="56"/>
      <c r="AB65" s="58" t="s">
        <v>83</v>
      </c>
      <c r="AC65" s="8" t="s">
        <v>41</v>
      </c>
      <c r="AD65" s="39">
        <v>5.0000000000000001E-3</v>
      </c>
      <c r="AE65" s="39">
        <v>5.0000000000000001E-3</v>
      </c>
      <c r="AF65" s="39">
        <v>0</v>
      </c>
      <c r="AG65" s="39">
        <v>0</v>
      </c>
      <c r="AH65" s="39">
        <v>0</v>
      </c>
      <c r="AI65" s="39">
        <v>0</v>
      </c>
      <c r="AJ65" s="39">
        <v>0.01</v>
      </c>
      <c r="AK65" s="19">
        <v>2016</v>
      </c>
    </row>
    <row r="66" spans="1:37" ht="45" customHeight="1" x14ac:dyDescent="0.25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0"/>
      <c r="P66" s="90"/>
      <c r="Q66" s="90"/>
      <c r="R66" s="90"/>
      <c r="S66" s="90"/>
      <c r="T66" s="90"/>
      <c r="U66" s="91"/>
      <c r="V66" s="91"/>
      <c r="W66" s="91"/>
      <c r="X66" s="56"/>
      <c r="Y66" s="56"/>
      <c r="Z66" s="56"/>
      <c r="AA66" s="56"/>
      <c r="AB66" s="58" t="s">
        <v>84</v>
      </c>
      <c r="AC66" s="8" t="s">
        <v>41</v>
      </c>
      <c r="AD66" s="39">
        <v>5.0000000000000001E-3</v>
      </c>
      <c r="AE66" s="39">
        <v>5.0000000000000001E-3</v>
      </c>
      <c r="AF66" s="39">
        <v>0</v>
      </c>
      <c r="AG66" s="39">
        <v>0</v>
      </c>
      <c r="AH66" s="39">
        <v>0</v>
      </c>
      <c r="AI66" s="39">
        <v>0</v>
      </c>
      <c r="AJ66" s="39">
        <f>SUM(AD66:AI66)</f>
        <v>0.01</v>
      </c>
      <c r="AK66" s="19">
        <v>2016</v>
      </c>
    </row>
    <row r="67" spans="1:37" ht="41.45" customHeight="1" x14ac:dyDescent="0.25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0"/>
      <c r="P67" s="90"/>
      <c r="Q67" s="90"/>
      <c r="R67" s="90"/>
      <c r="S67" s="90"/>
      <c r="T67" s="90"/>
      <c r="U67" s="91"/>
      <c r="V67" s="91"/>
      <c r="W67" s="91"/>
      <c r="X67" s="56"/>
      <c r="Y67" s="56"/>
      <c r="Z67" s="56"/>
      <c r="AA67" s="56"/>
      <c r="AB67" s="58" t="s">
        <v>85</v>
      </c>
      <c r="AC67" s="8" t="s">
        <v>41</v>
      </c>
      <c r="AD67" s="39">
        <v>5.0000000000000001E-3</v>
      </c>
      <c r="AE67" s="39">
        <v>5.0000000000000001E-3</v>
      </c>
      <c r="AF67" s="39">
        <v>5.0000000000000001E-3</v>
      </c>
      <c r="AG67" s="39">
        <v>5.0000000000000001E-3</v>
      </c>
      <c r="AH67" s="39">
        <v>5.0000000000000001E-3</v>
      </c>
      <c r="AI67" s="140">
        <v>14</v>
      </c>
      <c r="AJ67" s="39">
        <f>SUM(AD67:AI67)</f>
        <v>14.025</v>
      </c>
      <c r="AK67" s="19">
        <v>2020</v>
      </c>
    </row>
    <row r="68" spans="1:37" ht="55.15" customHeight="1" x14ac:dyDescent="0.25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0"/>
      <c r="P68" s="90"/>
      <c r="Q68" s="90"/>
      <c r="R68" s="90"/>
      <c r="S68" s="90"/>
      <c r="T68" s="90"/>
      <c r="U68" s="91"/>
      <c r="V68" s="91"/>
      <c r="W68" s="91"/>
      <c r="X68" s="56"/>
      <c r="Y68" s="56"/>
      <c r="Z68" s="56"/>
      <c r="AA68" s="56"/>
      <c r="AB68" s="58" t="s">
        <v>161</v>
      </c>
      <c r="AC68" s="8" t="s">
        <v>41</v>
      </c>
      <c r="AD68" s="39">
        <v>0</v>
      </c>
      <c r="AE68" s="39">
        <v>0</v>
      </c>
      <c r="AF68" s="39">
        <v>5.0000000000000001E-3</v>
      </c>
      <c r="AG68" s="39">
        <v>5.0000000000000001E-3</v>
      </c>
      <c r="AH68" s="39">
        <v>5.0000000000000001E-3</v>
      </c>
      <c r="AI68" s="39">
        <v>5.0000000000000001E-3</v>
      </c>
      <c r="AJ68" s="39">
        <f>SUM(AD68:AI68)</f>
        <v>0.02</v>
      </c>
      <c r="AK68" s="19">
        <v>2020</v>
      </c>
    </row>
    <row r="69" spans="1:37" ht="58.5" customHeight="1" x14ac:dyDescent="0.25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0"/>
      <c r="P69" s="90"/>
      <c r="Q69" s="90"/>
      <c r="R69" s="90"/>
      <c r="S69" s="90"/>
      <c r="T69" s="90"/>
      <c r="U69" s="91"/>
      <c r="V69" s="91"/>
      <c r="W69" s="91"/>
      <c r="X69" s="56"/>
      <c r="Y69" s="56"/>
      <c r="Z69" s="56"/>
      <c r="AA69" s="56"/>
      <c r="AB69" s="58" t="s">
        <v>162</v>
      </c>
      <c r="AC69" s="8" t="s">
        <v>41</v>
      </c>
      <c r="AD69" s="39">
        <v>0</v>
      </c>
      <c r="AE69" s="39">
        <v>0</v>
      </c>
      <c r="AF69" s="39">
        <v>5.0000000000000001E-3</v>
      </c>
      <c r="AG69" s="39">
        <v>5.0000000000000001E-3</v>
      </c>
      <c r="AH69" s="39">
        <v>5.0000000000000001E-3</v>
      </c>
      <c r="AI69" s="140">
        <v>2.7</v>
      </c>
      <c r="AJ69" s="39">
        <f>SUM(AD69:AI69)</f>
        <v>2.7150000000000003</v>
      </c>
      <c r="AK69" s="19">
        <v>2020</v>
      </c>
    </row>
    <row r="70" spans="1:37" ht="48" customHeight="1" x14ac:dyDescent="0.25">
      <c r="A70" s="91" t="s">
        <v>25</v>
      </c>
      <c r="B70" s="91" t="s">
        <v>30</v>
      </c>
      <c r="C70" s="91" t="s">
        <v>29</v>
      </c>
      <c r="D70" s="91" t="s">
        <v>25</v>
      </c>
      <c r="E70" s="91" t="s">
        <v>31</v>
      </c>
      <c r="F70" s="91" t="s">
        <v>25</v>
      </c>
      <c r="G70" s="91" t="s">
        <v>28</v>
      </c>
      <c r="H70" s="91" t="s">
        <v>25</v>
      </c>
      <c r="I70" s="91" t="s">
        <v>26</v>
      </c>
      <c r="J70" s="91" t="s">
        <v>27</v>
      </c>
      <c r="K70" s="91" t="s">
        <v>25</v>
      </c>
      <c r="L70" s="91" t="s">
        <v>27</v>
      </c>
      <c r="M70" s="91" t="s">
        <v>25</v>
      </c>
      <c r="N70" s="91" t="s">
        <v>25</v>
      </c>
      <c r="O70" s="90"/>
      <c r="P70" s="90"/>
      <c r="Q70" s="90"/>
      <c r="R70" s="90"/>
      <c r="S70" s="90"/>
      <c r="T70" s="90" t="s">
        <v>46</v>
      </c>
      <c r="U70" s="91"/>
      <c r="V70" s="91"/>
      <c r="W70" s="91"/>
      <c r="X70" s="56"/>
      <c r="Y70" s="56" t="s">
        <v>25</v>
      </c>
      <c r="Z70" s="56" t="s">
        <v>25</v>
      </c>
      <c r="AA70" s="56" t="s">
        <v>25</v>
      </c>
      <c r="AB70" s="58" t="s">
        <v>86</v>
      </c>
      <c r="AC70" s="8" t="s">
        <v>3</v>
      </c>
      <c r="AD70" s="45">
        <v>115.5</v>
      </c>
      <c r="AE70" s="45">
        <v>158.5</v>
      </c>
      <c r="AF70" s="45">
        <v>52.1</v>
      </c>
      <c r="AG70" s="45">
        <v>0</v>
      </c>
      <c r="AH70" s="108">
        <v>55.5</v>
      </c>
      <c r="AI70" s="109">
        <v>21.9</v>
      </c>
      <c r="AJ70" s="45">
        <f>SUM(AD70:AI70)</f>
        <v>403.5</v>
      </c>
      <c r="AK70" s="19">
        <v>2020</v>
      </c>
    </row>
    <row r="71" spans="1:37" ht="51" customHeight="1" x14ac:dyDescent="0.25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0"/>
      <c r="P71" s="90"/>
      <c r="Q71" s="90"/>
      <c r="R71" s="90"/>
      <c r="S71" s="90"/>
      <c r="T71" s="90"/>
      <c r="U71" s="91"/>
      <c r="V71" s="91"/>
      <c r="W71" s="91"/>
      <c r="X71" s="56"/>
      <c r="Y71" s="56"/>
      <c r="Z71" s="56"/>
      <c r="AA71" s="56"/>
      <c r="AB71" s="58" t="s">
        <v>87</v>
      </c>
      <c r="AC71" s="8" t="s">
        <v>7</v>
      </c>
      <c r="AD71" s="19">
        <v>5</v>
      </c>
      <c r="AE71" s="19">
        <v>5</v>
      </c>
      <c r="AF71" s="19">
        <v>0</v>
      </c>
      <c r="AG71" s="19">
        <v>0</v>
      </c>
      <c r="AH71" s="19">
        <v>0</v>
      </c>
      <c r="AI71" s="19">
        <v>0</v>
      </c>
      <c r="AJ71" s="19">
        <v>10</v>
      </c>
      <c r="AK71" s="19">
        <v>2016</v>
      </c>
    </row>
    <row r="72" spans="1:37" ht="60" customHeight="1" x14ac:dyDescent="0.25">
      <c r="A72" s="91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0"/>
      <c r="P72" s="90"/>
      <c r="Q72" s="90"/>
      <c r="R72" s="90"/>
      <c r="S72" s="90"/>
      <c r="T72" s="90"/>
      <c r="U72" s="91"/>
      <c r="V72" s="91"/>
      <c r="W72" s="91"/>
      <c r="X72" s="56"/>
      <c r="Y72" s="56"/>
      <c r="Z72" s="56"/>
      <c r="AA72" s="56"/>
      <c r="AB72" s="58" t="s">
        <v>173</v>
      </c>
      <c r="AC72" s="8" t="s">
        <v>41</v>
      </c>
      <c r="AD72" s="19">
        <v>0</v>
      </c>
      <c r="AE72" s="19">
        <v>0</v>
      </c>
      <c r="AF72" s="18">
        <v>2.8</v>
      </c>
      <c r="AG72" s="18">
        <v>2.8</v>
      </c>
      <c r="AH72" s="18">
        <v>2.8</v>
      </c>
      <c r="AI72" s="134">
        <v>0.8</v>
      </c>
      <c r="AJ72" s="18">
        <v>2.8</v>
      </c>
      <c r="AK72" s="19">
        <v>2020</v>
      </c>
    </row>
    <row r="73" spans="1:37" ht="90" customHeight="1" x14ac:dyDescent="0.25">
      <c r="A73" s="91" t="s">
        <v>25</v>
      </c>
      <c r="B73" s="91" t="s">
        <v>30</v>
      </c>
      <c r="C73" s="91" t="s">
        <v>29</v>
      </c>
      <c r="D73" s="91" t="s">
        <v>25</v>
      </c>
      <c r="E73" s="91" t="s">
        <v>31</v>
      </c>
      <c r="F73" s="91" t="s">
        <v>25</v>
      </c>
      <c r="G73" s="91" t="s">
        <v>28</v>
      </c>
      <c r="H73" s="91" t="s">
        <v>25</v>
      </c>
      <c r="I73" s="91" t="s">
        <v>26</v>
      </c>
      <c r="J73" s="91" t="s">
        <v>27</v>
      </c>
      <c r="K73" s="91" t="s">
        <v>25</v>
      </c>
      <c r="L73" s="91" t="s">
        <v>27</v>
      </c>
      <c r="M73" s="91" t="s">
        <v>25</v>
      </c>
      <c r="N73" s="91" t="s">
        <v>25</v>
      </c>
      <c r="O73" s="90"/>
      <c r="P73" s="90"/>
      <c r="Q73" s="90"/>
      <c r="R73" s="90"/>
      <c r="S73" s="90"/>
      <c r="T73" s="90" t="s">
        <v>47</v>
      </c>
      <c r="U73" s="91"/>
      <c r="V73" s="91"/>
      <c r="W73" s="91"/>
      <c r="X73" s="56"/>
      <c r="Y73" s="56" t="s">
        <v>25</v>
      </c>
      <c r="Z73" s="56" t="s">
        <v>25</v>
      </c>
      <c r="AA73" s="56" t="s">
        <v>25</v>
      </c>
      <c r="AB73" s="58" t="s">
        <v>88</v>
      </c>
      <c r="AC73" s="8" t="s">
        <v>3</v>
      </c>
      <c r="AD73" s="45">
        <v>208</v>
      </c>
      <c r="AE73" s="45">
        <v>154.69999999999999</v>
      </c>
      <c r="AF73" s="45">
        <v>0</v>
      </c>
      <c r="AG73" s="45">
        <v>30</v>
      </c>
      <c r="AH73" s="45">
        <v>0</v>
      </c>
      <c r="AI73" s="45">
        <v>0</v>
      </c>
      <c r="AJ73" s="45">
        <f>SUM(AD73:AI73)</f>
        <v>392.7</v>
      </c>
      <c r="AK73" s="19">
        <v>2020</v>
      </c>
    </row>
    <row r="74" spans="1:37" ht="64.150000000000006" customHeight="1" x14ac:dyDescent="0.25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0"/>
      <c r="P74" s="90"/>
      <c r="Q74" s="90"/>
      <c r="R74" s="90"/>
      <c r="S74" s="90"/>
      <c r="T74" s="90"/>
      <c r="U74" s="91"/>
      <c r="V74" s="91"/>
      <c r="W74" s="91"/>
      <c r="X74" s="56"/>
      <c r="Y74" s="56"/>
      <c r="Z74" s="56"/>
      <c r="AA74" s="56"/>
      <c r="AB74" s="58" t="s">
        <v>166</v>
      </c>
      <c r="AC74" s="8" t="s">
        <v>2</v>
      </c>
      <c r="AD74" s="19">
        <v>2</v>
      </c>
      <c r="AE74" s="19">
        <v>2</v>
      </c>
      <c r="AF74" s="19">
        <v>2</v>
      </c>
      <c r="AG74" s="19">
        <v>2</v>
      </c>
      <c r="AH74" s="19">
        <v>2</v>
      </c>
      <c r="AI74" s="19">
        <v>0</v>
      </c>
      <c r="AJ74" s="19">
        <v>12</v>
      </c>
      <c r="AK74" s="19">
        <v>2020</v>
      </c>
    </row>
    <row r="75" spans="1:37" ht="46.9" customHeight="1" x14ac:dyDescent="0.25">
      <c r="A75" s="91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0"/>
      <c r="P75" s="90"/>
      <c r="Q75" s="90"/>
      <c r="R75" s="90"/>
      <c r="S75" s="90"/>
      <c r="T75" s="90"/>
      <c r="U75" s="91"/>
      <c r="V75" s="91"/>
      <c r="W75" s="91"/>
      <c r="X75" s="56"/>
      <c r="Y75" s="56"/>
      <c r="Z75" s="56"/>
      <c r="AA75" s="56"/>
      <c r="AB75" s="58" t="s">
        <v>167</v>
      </c>
      <c r="AC75" s="8" t="s">
        <v>2</v>
      </c>
      <c r="AD75" s="19">
        <v>4</v>
      </c>
      <c r="AE75" s="19">
        <v>4</v>
      </c>
      <c r="AF75" s="19">
        <v>4</v>
      </c>
      <c r="AG75" s="19">
        <v>4</v>
      </c>
      <c r="AH75" s="19">
        <v>4</v>
      </c>
      <c r="AI75" s="19">
        <v>0</v>
      </c>
      <c r="AJ75" s="19">
        <v>24</v>
      </c>
      <c r="AK75" s="19">
        <v>2020</v>
      </c>
    </row>
    <row r="76" spans="1:37" ht="55.9" customHeight="1" x14ac:dyDescent="0.25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0"/>
      <c r="P76" s="90"/>
      <c r="Q76" s="90"/>
      <c r="R76" s="90"/>
      <c r="S76" s="90"/>
      <c r="T76" s="90"/>
      <c r="U76" s="91"/>
      <c r="V76" s="91"/>
      <c r="W76" s="91"/>
      <c r="X76" s="56"/>
      <c r="Y76" s="56"/>
      <c r="Z76" s="56"/>
      <c r="AA76" s="56"/>
      <c r="AB76" s="58" t="s">
        <v>168</v>
      </c>
      <c r="AC76" s="8" t="s">
        <v>2</v>
      </c>
      <c r="AD76" s="19">
        <v>20</v>
      </c>
      <c r="AE76" s="19">
        <v>19</v>
      </c>
      <c r="AF76" s="19">
        <v>0</v>
      </c>
      <c r="AG76" s="19">
        <v>0</v>
      </c>
      <c r="AH76" s="19">
        <v>0</v>
      </c>
      <c r="AI76" s="19">
        <v>0</v>
      </c>
      <c r="AJ76" s="19">
        <v>39</v>
      </c>
      <c r="AK76" s="19">
        <v>2016</v>
      </c>
    </row>
    <row r="77" spans="1:37" ht="45" customHeight="1" x14ac:dyDescent="0.25">
      <c r="A77" s="91" t="s">
        <v>25</v>
      </c>
      <c r="B77" s="91" t="s">
        <v>30</v>
      </c>
      <c r="C77" s="91" t="s">
        <v>29</v>
      </c>
      <c r="D77" s="91" t="s">
        <v>25</v>
      </c>
      <c r="E77" s="91" t="s">
        <v>31</v>
      </c>
      <c r="F77" s="91" t="s">
        <v>25</v>
      </c>
      <c r="G77" s="91" t="s">
        <v>28</v>
      </c>
      <c r="H77" s="91" t="s">
        <v>25</v>
      </c>
      <c r="I77" s="91" t="s">
        <v>26</v>
      </c>
      <c r="J77" s="91" t="s">
        <v>27</v>
      </c>
      <c r="K77" s="91" t="s">
        <v>25</v>
      </c>
      <c r="L77" s="91" t="s">
        <v>27</v>
      </c>
      <c r="M77" s="91" t="s">
        <v>25</v>
      </c>
      <c r="N77" s="91" t="s">
        <v>25</v>
      </c>
      <c r="O77" s="90"/>
      <c r="P77" s="90"/>
      <c r="Q77" s="90"/>
      <c r="R77" s="90"/>
      <c r="S77" s="90"/>
      <c r="T77" s="90" t="s">
        <v>46</v>
      </c>
      <c r="U77" s="91"/>
      <c r="V77" s="91"/>
      <c r="W77" s="91"/>
      <c r="X77" s="56"/>
      <c r="Y77" s="56" t="s">
        <v>25</v>
      </c>
      <c r="Z77" s="56" t="s">
        <v>25</v>
      </c>
      <c r="AA77" s="56" t="s">
        <v>25</v>
      </c>
      <c r="AB77" s="58" t="s">
        <v>89</v>
      </c>
      <c r="AC77" s="8" t="s">
        <v>3</v>
      </c>
      <c r="AD77" s="45">
        <v>229</v>
      </c>
      <c r="AE77" s="45">
        <v>526.29999999999995</v>
      </c>
      <c r="AF77" s="45">
        <v>865.9</v>
      </c>
      <c r="AG77" s="45">
        <v>0</v>
      </c>
      <c r="AH77" s="108">
        <v>985.3</v>
      </c>
      <c r="AI77" s="109">
        <v>1057.2</v>
      </c>
      <c r="AJ77" s="45">
        <f>SUM(AD77:AI77)</f>
        <v>3663.7</v>
      </c>
      <c r="AK77" s="19">
        <v>2020</v>
      </c>
    </row>
    <row r="78" spans="1:37" ht="53.45" customHeight="1" x14ac:dyDescent="0.25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0"/>
      <c r="P78" s="90"/>
      <c r="Q78" s="90"/>
      <c r="R78" s="90"/>
      <c r="S78" s="90"/>
      <c r="T78" s="90"/>
      <c r="U78" s="91"/>
      <c r="V78" s="91"/>
      <c r="W78" s="91"/>
      <c r="X78" s="56"/>
      <c r="Y78" s="56"/>
      <c r="Z78" s="56"/>
      <c r="AA78" s="56"/>
      <c r="AB78" s="58" t="s">
        <v>90</v>
      </c>
      <c r="AC78" s="8" t="s">
        <v>7</v>
      </c>
      <c r="AD78" s="19">
        <v>5</v>
      </c>
      <c r="AE78" s="19">
        <v>5</v>
      </c>
      <c r="AF78" s="19">
        <v>0</v>
      </c>
      <c r="AG78" s="19">
        <v>0</v>
      </c>
      <c r="AH78" s="19">
        <v>0</v>
      </c>
      <c r="AI78" s="19">
        <v>0</v>
      </c>
      <c r="AJ78" s="19">
        <v>10</v>
      </c>
      <c r="AK78" s="19">
        <v>2016</v>
      </c>
    </row>
    <row r="79" spans="1:37" ht="56.45" customHeight="1" x14ac:dyDescent="0.25">
      <c r="A79" s="91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0"/>
      <c r="P79" s="90"/>
      <c r="Q79" s="90"/>
      <c r="R79" s="90"/>
      <c r="S79" s="90"/>
      <c r="T79" s="90"/>
      <c r="U79" s="91"/>
      <c r="V79" s="91"/>
      <c r="W79" s="91"/>
      <c r="X79" s="56"/>
      <c r="Y79" s="56"/>
      <c r="Z79" s="56"/>
      <c r="AA79" s="56"/>
      <c r="AB79" s="58" t="s">
        <v>169</v>
      </c>
      <c r="AC79" s="8" t="s">
        <v>41</v>
      </c>
      <c r="AD79" s="19">
        <v>0</v>
      </c>
      <c r="AE79" s="19">
        <v>0</v>
      </c>
      <c r="AF79" s="18">
        <v>9.1999999999999993</v>
      </c>
      <c r="AG79" s="18">
        <v>9.1999999999999993</v>
      </c>
      <c r="AH79" s="18">
        <v>9.1999999999999993</v>
      </c>
      <c r="AI79" s="134">
        <v>11</v>
      </c>
      <c r="AJ79" s="18">
        <v>9.1999999999999993</v>
      </c>
      <c r="AK79" s="19">
        <v>2020</v>
      </c>
    </row>
    <row r="80" spans="1:37" ht="37.9" customHeight="1" x14ac:dyDescent="0.25">
      <c r="A80" s="91" t="s">
        <v>25</v>
      </c>
      <c r="B80" s="91" t="s">
        <v>30</v>
      </c>
      <c r="C80" s="91" t="s">
        <v>29</v>
      </c>
      <c r="D80" s="91" t="s">
        <v>25</v>
      </c>
      <c r="E80" s="91" t="s">
        <v>31</v>
      </c>
      <c r="F80" s="91" t="s">
        <v>25</v>
      </c>
      <c r="G80" s="91" t="s">
        <v>28</v>
      </c>
      <c r="H80" s="91" t="s">
        <v>25</v>
      </c>
      <c r="I80" s="91" t="s">
        <v>26</v>
      </c>
      <c r="J80" s="91" t="s">
        <v>27</v>
      </c>
      <c r="K80" s="91" t="s">
        <v>25</v>
      </c>
      <c r="L80" s="91" t="s">
        <v>27</v>
      </c>
      <c r="M80" s="91" t="s">
        <v>25</v>
      </c>
      <c r="N80" s="91" t="s">
        <v>25</v>
      </c>
      <c r="O80" s="90"/>
      <c r="P80" s="90"/>
      <c r="Q80" s="90"/>
      <c r="R80" s="90"/>
      <c r="S80" s="90"/>
      <c r="T80" s="90" t="s">
        <v>59</v>
      </c>
      <c r="U80" s="91"/>
      <c r="V80" s="91"/>
      <c r="W80" s="91"/>
      <c r="X80" s="56"/>
      <c r="Y80" s="56"/>
      <c r="Z80" s="56"/>
      <c r="AA80" s="56"/>
      <c r="AB80" s="58" t="s">
        <v>91</v>
      </c>
      <c r="AC80" s="8" t="s">
        <v>3</v>
      </c>
      <c r="AD80" s="45">
        <v>1415.7</v>
      </c>
      <c r="AE80" s="45">
        <v>0</v>
      </c>
      <c r="AF80" s="45">
        <v>0</v>
      </c>
      <c r="AG80" s="45">
        <v>0</v>
      </c>
      <c r="AH80" s="45">
        <v>0</v>
      </c>
      <c r="AI80" s="45">
        <v>0</v>
      </c>
      <c r="AJ80" s="45">
        <f>SUM(AD80:AI80)</f>
        <v>1415.7</v>
      </c>
      <c r="AK80" s="19">
        <v>2015</v>
      </c>
    </row>
    <row r="81" spans="1:40" ht="63.6" customHeight="1" x14ac:dyDescent="0.25">
      <c r="A81" s="9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0"/>
      <c r="P81" s="90"/>
      <c r="Q81" s="90"/>
      <c r="R81" s="90"/>
      <c r="S81" s="90"/>
      <c r="T81" s="90"/>
      <c r="U81" s="91"/>
      <c r="V81" s="91"/>
      <c r="W81" s="91"/>
      <c r="X81" s="56"/>
      <c r="Y81" s="56"/>
      <c r="Z81" s="56"/>
      <c r="AA81" s="56"/>
      <c r="AB81" s="58" t="s">
        <v>92</v>
      </c>
      <c r="AC81" s="8" t="s">
        <v>7</v>
      </c>
      <c r="AD81" s="19">
        <v>6</v>
      </c>
      <c r="AE81" s="19">
        <v>0</v>
      </c>
      <c r="AF81" s="19">
        <v>0</v>
      </c>
      <c r="AG81" s="19">
        <v>0</v>
      </c>
      <c r="AH81" s="19">
        <v>0</v>
      </c>
      <c r="AI81" s="19">
        <v>0</v>
      </c>
      <c r="AJ81" s="19">
        <v>6</v>
      </c>
      <c r="AK81" s="19">
        <v>2015</v>
      </c>
    </row>
    <row r="82" spans="1:40" ht="47.45" customHeight="1" x14ac:dyDescent="0.25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80"/>
      <c r="P82" s="80"/>
      <c r="Q82" s="80"/>
      <c r="R82" s="80"/>
      <c r="S82" s="80" t="s">
        <v>48</v>
      </c>
      <c r="T82" s="80"/>
      <c r="U82" s="79"/>
      <c r="V82" s="79"/>
      <c r="W82" s="79"/>
      <c r="X82" s="81"/>
      <c r="Y82" s="81"/>
      <c r="Z82" s="81"/>
      <c r="AA82" s="81"/>
      <c r="AB82" s="82" t="s">
        <v>93</v>
      </c>
      <c r="AC82" s="83" t="s">
        <v>3</v>
      </c>
      <c r="AD82" s="84">
        <f>SUM(AD86,AD92)</f>
        <v>44878.2</v>
      </c>
      <c r="AE82" s="84">
        <f>SUM(AE86,AE92)</f>
        <v>14474.4</v>
      </c>
      <c r="AF82" s="84">
        <f t="shared" ref="AF82:AI82" si="3">SUM(AF86,AF92)</f>
        <v>1114.0999999999999</v>
      </c>
      <c r="AG82" s="84">
        <f t="shared" si="3"/>
        <v>15628.3</v>
      </c>
      <c r="AH82" s="84">
        <f t="shared" si="3"/>
        <v>3087</v>
      </c>
      <c r="AI82" s="84">
        <f t="shared" si="3"/>
        <v>888.2</v>
      </c>
      <c r="AJ82" s="84">
        <f>SUM(AD82:AI82)</f>
        <v>80070.2</v>
      </c>
      <c r="AK82" s="85">
        <v>2020</v>
      </c>
    </row>
    <row r="83" spans="1:40" ht="44.45" customHeight="1" x14ac:dyDescent="0.25">
      <c r="A83" s="91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0"/>
      <c r="P83" s="16"/>
      <c r="Q83" s="16"/>
      <c r="R83" s="16"/>
      <c r="S83" s="16"/>
      <c r="T83" s="16"/>
      <c r="U83" s="15"/>
      <c r="V83" s="15"/>
      <c r="W83" s="15"/>
      <c r="X83" s="54"/>
      <c r="Y83" s="54"/>
      <c r="Z83" s="54"/>
      <c r="AA83" s="54"/>
      <c r="AB83" s="58" t="s">
        <v>94</v>
      </c>
      <c r="AC83" s="8" t="s">
        <v>7</v>
      </c>
      <c r="AD83" s="19">
        <v>5</v>
      </c>
      <c r="AE83" s="19">
        <v>5</v>
      </c>
      <c r="AF83" s="19">
        <v>0</v>
      </c>
      <c r="AG83" s="19">
        <v>0</v>
      </c>
      <c r="AH83" s="19">
        <v>0</v>
      </c>
      <c r="AI83" s="19">
        <v>0</v>
      </c>
      <c r="AJ83" s="19">
        <v>10</v>
      </c>
      <c r="AK83" s="19">
        <v>2016</v>
      </c>
    </row>
    <row r="84" spans="1:40" ht="42.75" customHeight="1" x14ac:dyDescent="0.25">
      <c r="A84" s="91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0"/>
      <c r="P84" s="16"/>
      <c r="Q84" s="16"/>
      <c r="R84" s="16"/>
      <c r="S84" s="16"/>
      <c r="T84" s="16"/>
      <c r="U84" s="15"/>
      <c r="V84" s="15"/>
      <c r="W84" s="15"/>
      <c r="X84" s="54"/>
      <c r="Y84" s="54"/>
      <c r="Z84" s="54"/>
      <c r="AA84" s="54"/>
      <c r="AB84" s="58" t="s">
        <v>95</v>
      </c>
      <c r="AC84" s="8" t="s">
        <v>7</v>
      </c>
      <c r="AD84" s="19">
        <v>5</v>
      </c>
      <c r="AE84" s="19">
        <v>5</v>
      </c>
      <c r="AF84" s="19">
        <v>0</v>
      </c>
      <c r="AG84" s="19">
        <v>0</v>
      </c>
      <c r="AH84" s="19">
        <v>0</v>
      </c>
      <c r="AI84" s="19">
        <v>0</v>
      </c>
      <c r="AJ84" s="19">
        <v>10</v>
      </c>
      <c r="AK84" s="19">
        <v>2016</v>
      </c>
    </row>
    <row r="85" spans="1:40" ht="45" customHeight="1" x14ac:dyDescent="0.25">
      <c r="A85" s="9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0"/>
      <c r="P85" s="16"/>
      <c r="Q85" s="16"/>
      <c r="R85" s="16"/>
      <c r="S85" s="16"/>
      <c r="T85" s="16"/>
      <c r="U85" s="15"/>
      <c r="V85" s="15"/>
      <c r="W85" s="15"/>
      <c r="X85" s="54"/>
      <c r="Y85" s="54"/>
      <c r="Z85" s="54"/>
      <c r="AA85" s="54"/>
      <c r="AB85" s="58" t="s">
        <v>96</v>
      </c>
      <c r="AC85" s="8" t="s">
        <v>7</v>
      </c>
      <c r="AD85" s="19">
        <v>5</v>
      </c>
      <c r="AE85" s="19">
        <v>5</v>
      </c>
      <c r="AF85" s="19">
        <v>0</v>
      </c>
      <c r="AG85" s="19">
        <v>0</v>
      </c>
      <c r="AH85" s="19">
        <v>0</v>
      </c>
      <c r="AI85" s="19">
        <v>0</v>
      </c>
      <c r="AJ85" s="19">
        <v>10</v>
      </c>
      <c r="AK85" s="19">
        <v>2016</v>
      </c>
    </row>
    <row r="86" spans="1:40" ht="43.15" customHeight="1" x14ac:dyDescent="0.25">
      <c r="A86" s="91" t="s">
        <v>25</v>
      </c>
      <c r="B86" s="91" t="s">
        <v>30</v>
      </c>
      <c r="C86" s="91" t="s">
        <v>29</v>
      </c>
      <c r="D86" s="91" t="s">
        <v>25</v>
      </c>
      <c r="E86" s="91" t="s">
        <v>31</v>
      </c>
      <c r="F86" s="91" t="s">
        <v>25</v>
      </c>
      <c r="G86" s="91" t="s">
        <v>28</v>
      </c>
      <c r="H86" s="91" t="s">
        <v>25</v>
      </c>
      <c r="I86" s="91" t="s">
        <v>26</v>
      </c>
      <c r="J86" s="91" t="s">
        <v>27</v>
      </c>
      <c r="K86" s="91" t="s">
        <v>25</v>
      </c>
      <c r="L86" s="91" t="s">
        <v>28</v>
      </c>
      <c r="M86" s="91" t="s">
        <v>25</v>
      </c>
      <c r="N86" s="91" t="s">
        <v>25</v>
      </c>
      <c r="O86" s="90"/>
      <c r="P86" s="90"/>
      <c r="Q86" s="90"/>
      <c r="R86" s="90"/>
      <c r="S86" s="90"/>
      <c r="T86" s="90" t="s">
        <v>49</v>
      </c>
      <c r="U86" s="91"/>
      <c r="V86" s="91"/>
      <c r="W86" s="91"/>
      <c r="X86" s="56"/>
      <c r="Y86" s="56" t="s">
        <v>25</v>
      </c>
      <c r="Z86" s="56" t="s">
        <v>25</v>
      </c>
      <c r="AA86" s="56" t="s">
        <v>25</v>
      </c>
      <c r="AB86" s="58" t="s">
        <v>97</v>
      </c>
      <c r="AC86" s="8" t="s">
        <v>3</v>
      </c>
      <c r="AD86" s="45">
        <v>39462.199999999997</v>
      </c>
      <c r="AE86" s="45">
        <v>12760.3</v>
      </c>
      <c r="AF86" s="45">
        <v>1114.0999999999999</v>
      </c>
      <c r="AG86" s="45">
        <v>15628.3</v>
      </c>
      <c r="AH86" s="45">
        <v>3087</v>
      </c>
      <c r="AI86" s="109">
        <v>888.2</v>
      </c>
      <c r="AJ86" s="45">
        <f>SUM(AD86:AI86)</f>
        <v>72940.099999999991</v>
      </c>
      <c r="AK86" s="19">
        <v>2020</v>
      </c>
      <c r="AN86" s="108"/>
    </row>
    <row r="87" spans="1:40" ht="43.9" customHeight="1" x14ac:dyDescent="0.25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0"/>
      <c r="P87" s="90"/>
      <c r="Q87" s="90"/>
      <c r="R87" s="90"/>
      <c r="S87" s="90"/>
      <c r="T87" s="90"/>
      <c r="U87" s="91"/>
      <c r="V87" s="91"/>
      <c r="W87" s="91"/>
      <c r="X87" s="56"/>
      <c r="Y87" s="56"/>
      <c r="Z87" s="56"/>
      <c r="AA87" s="56"/>
      <c r="AB87" s="58" t="s">
        <v>98</v>
      </c>
      <c r="AC87" s="8" t="s">
        <v>41</v>
      </c>
      <c r="AD87" s="44">
        <v>0.01</v>
      </c>
      <c r="AE87" s="44">
        <v>0</v>
      </c>
      <c r="AF87" s="44">
        <v>0</v>
      </c>
      <c r="AG87" s="44">
        <v>0</v>
      </c>
      <c r="AH87" s="44">
        <v>0.01</v>
      </c>
      <c r="AI87" s="44">
        <v>0.01</v>
      </c>
      <c r="AJ87" s="44">
        <f>SUM(AD87:AI87)</f>
        <v>0.03</v>
      </c>
      <c r="AK87" s="19">
        <v>2020</v>
      </c>
    </row>
    <row r="88" spans="1:40" ht="42" customHeight="1" x14ac:dyDescent="0.25">
      <c r="A88" s="91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0"/>
      <c r="P88" s="90"/>
      <c r="Q88" s="90"/>
      <c r="R88" s="90"/>
      <c r="S88" s="90"/>
      <c r="T88" s="90"/>
      <c r="U88" s="91"/>
      <c r="V88" s="91"/>
      <c r="W88" s="91"/>
      <c r="X88" s="56"/>
      <c r="Y88" s="56"/>
      <c r="Z88" s="56"/>
      <c r="AA88" s="56"/>
      <c r="AB88" s="58" t="s">
        <v>99</v>
      </c>
      <c r="AC88" s="8" t="s">
        <v>2</v>
      </c>
      <c r="AD88" s="19">
        <v>3</v>
      </c>
      <c r="AE88" s="19">
        <v>4</v>
      </c>
      <c r="AF88" s="19">
        <v>1</v>
      </c>
      <c r="AG88" s="19">
        <v>5</v>
      </c>
      <c r="AH88" s="19">
        <v>3</v>
      </c>
      <c r="AI88" s="19">
        <v>3</v>
      </c>
      <c r="AJ88" s="19">
        <v>17</v>
      </c>
      <c r="AK88" s="19">
        <v>2020</v>
      </c>
    </row>
    <row r="89" spans="1:40" ht="57" customHeight="1" x14ac:dyDescent="0.25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0"/>
      <c r="P89" s="90"/>
      <c r="Q89" s="90"/>
      <c r="R89" s="90"/>
      <c r="S89" s="90"/>
      <c r="T89" s="90"/>
      <c r="U89" s="91"/>
      <c r="V89" s="91"/>
      <c r="W89" s="91"/>
      <c r="X89" s="56"/>
      <c r="Y89" s="56"/>
      <c r="Z89" s="56"/>
      <c r="AA89" s="56"/>
      <c r="AB89" s="58" t="s">
        <v>100</v>
      </c>
      <c r="AC89" s="8" t="s">
        <v>7</v>
      </c>
      <c r="AD89" s="19">
        <v>15</v>
      </c>
      <c r="AE89" s="19">
        <v>15</v>
      </c>
      <c r="AF89" s="19">
        <v>0</v>
      </c>
      <c r="AG89" s="19">
        <v>0</v>
      </c>
      <c r="AH89" s="19">
        <v>0</v>
      </c>
      <c r="AI89" s="19">
        <v>0</v>
      </c>
      <c r="AJ89" s="19">
        <v>30</v>
      </c>
      <c r="AK89" s="19">
        <v>2016</v>
      </c>
    </row>
    <row r="90" spans="1:40" ht="49.9" customHeight="1" x14ac:dyDescent="0.25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0"/>
      <c r="P90" s="90"/>
      <c r="Q90" s="90"/>
      <c r="R90" s="90"/>
      <c r="S90" s="90"/>
      <c r="T90" s="90"/>
      <c r="U90" s="91"/>
      <c r="V90" s="91"/>
      <c r="W90" s="91"/>
      <c r="X90" s="56"/>
      <c r="Y90" s="56"/>
      <c r="Z90" s="56"/>
      <c r="AA90" s="56"/>
      <c r="AB90" s="58" t="s">
        <v>101</v>
      </c>
      <c r="AC90" s="8" t="s">
        <v>2</v>
      </c>
      <c r="AD90" s="19">
        <v>13</v>
      </c>
      <c r="AE90" s="19">
        <v>13</v>
      </c>
      <c r="AF90" s="19">
        <v>13</v>
      </c>
      <c r="AG90" s="19">
        <v>13</v>
      </c>
      <c r="AH90" s="19">
        <v>13</v>
      </c>
      <c r="AI90" s="19">
        <v>13</v>
      </c>
      <c r="AJ90" s="19">
        <v>78</v>
      </c>
      <c r="AK90" s="19">
        <v>2020</v>
      </c>
    </row>
    <row r="91" spans="1:40" ht="38.25" x14ac:dyDescent="0.25">
      <c r="A91" s="91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0"/>
      <c r="P91" s="90"/>
      <c r="Q91" s="90"/>
      <c r="R91" s="90"/>
      <c r="S91" s="90"/>
      <c r="T91" s="90"/>
      <c r="U91" s="91"/>
      <c r="V91" s="91"/>
      <c r="W91" s="91"/>
      <c r="X91" s="56"/>
      <c r="Y91" s="56"/>
      <c r="Z91" s="56"/>
      <c r="AA91" s="56"/>
      <c r="AB91" s="58" t="s">
        <v>102</v>
      </c>
      <c r="AC91" s="8" t="s">
        <v>2</v>
      </c>
      <c r="AD91" s="19">
        <v>3</v>
      </c>
      <c r="AE91" s="19">
        <v>1</v>
      </c>
      <c r="AF91" s="19">
        <v>0</v>
      </c>
      <c r="AG91" s="19">
        <v>0</v>
      </c>
      <c r="AH91" s="19">
        <v>3</v>
      </c>
      <c r="AI91" s="19">
        <v>3</v>
      </c>
      <c r="AJ91" s="19">
        <v>13</v>
      </c>
      <c r="AK91" s="19">
        <v>2020</v>
      </c>
    </row>
    <row r="92" spans="1:40" ht="42" customHeight="1" x14ac:dyDescent="0.25">
      <c r="A92" s="91" t="s">
        <v>25</v>
      </c>
      <c r="B92" s="91" t="s">
        <v>30</v>
      </c>
      <c r="C92" s="91" t="s">
        <v>29</v>
      </c>
      <c r="D92" s="91" t="s">
        <v>25</v>
      </c>
      <c r="E92" s="91" t="s">
        <v>31</v>
      </c>
      <c r="F92" s="91" t="s">
        <v>25</v>
      </c>
      <c r="G92" s="91" t="s">
        <v>28</v>
      </c>
      <c r="H92" s="91" t="s">
        <v>25</v>
      </c>
      <c r="I92" s="91" t="s">
        <v>26</v>
      </c>
      <c r="J92" s="91" t="s">
        <v>27</v>
      </c>
      <c r="K92" s="91" t="s">
        <v>25</v>
      </c>
      <c r="L92" s="91" t="s">
        <v>28</v>
      </c>
      <c r="M92" s="91" t="s">
        <v>25</v>
      </c>
      <c r="N92" s="91" t="s">
        <v>25</v>
      </c>
      <c r="O92" s="90"/>
      <c r="P92" s="90"/>
      <c r="Q92" s="90"/>
      <c r="R92" s="90"/>
      <c r="S92" s="90"/>
      <c r="T92" s="90" t="s">
        <v>50</v>
      </c>
      <c r="U92" s="91"/>
      <c r="V92" s="91"/>
      <c r="W92" s="91"/>
      <c r="X92" s="56"/>
      <c r="Y92" s="56" t="s">
        <v>25</v>
      </c>
      <c r="Z92" s="56" t="s">
        <v>25</v>
      </c>
      <c r="AA92" s="56" t="s">
        <v>25</v>
      </c>
      <c r="AB92" s="58" t="s">
        <v>103</v>
      </c>
      <c r="AC92" s="8" t="s">
        <v>3</v>
      </c>
      <c r="AD92" s="45">
        <v>5416</v>
      </c>
      <c r="AE92" s="45">
        <v>1714.1</v>
      </c>
      <c r="AF92" s="45">
        <v>0</v>
      </c>
      <c r="AG92" s="45">
        <v>0</v>
      </c>
      <c r="AH92" s="45">
        <v>0</v>
      </c>
      <c r="AI92" s="45">
        <v>0</v>
      </c>
      <c r="AJ92" s="45">
        <f>SUM(AD92:AI92)</f>
        <v>7130.1</v>
      </c>
      <c r="AK92" s="19">
        <v>2020</v>
      </c>
      <c r="AL92" s="17"/>
    </row>
    <row r="93" spans="1:40" ht="44.25" customHeight="1" x14ac:dyDescent="0.25">
      <c r="A93" s="91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0"/>
      <c r="P93" s="90"/>
      <c r="Q93" s="90"/>
      <c r="R93" s="90"/>
      <c r="S93" s="90"/>
      <c r="T93" s="90"/>
      <c r="U93" s="91"/>
      <c r="V93" s="91"/>
      <c r="W93" s="91"/>
      <c r="X93" s="56"/>
      <c r="Y93" s="56"/>
      <c r="Z93" s="56"/>
      <c r="AA93" s="56"/>
      <c r="AB93" s="58" t="s">
        <v>104</v>
      </c>
      <c r="AC93" s="8" t="s">
        <v>41</v>
      </c>
      <c r="AD93" s="44">
        <v>0.01</v>
      </c>
      <c r="AE93" s="44">
        <v>0.01</v>
      </c>
      <c r="AF93" s="44">
        <v>0</v>
      </c>
      <c r="AG93" s="44">
        <v>0</v>
      </c>
      <c r="AH93" s="44">
        <v>0.01</v>
      </c>
      <c r="AI93" s="44">
        <v>0</v>
      </c>
      <c r="AJ93" s="39">
        <f>SUM(AD93:AI93)</f>
        <v>0.03</v>
      </c>
      <c r="AK93" s="19">
        <v>2020</v>
      </c>
    </row>
    <row r="94" spans="1:40" ht="44.45" customHeight="1" x14ac:dyDescent="0.25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0"/>
      <c r="P94" s="90"/>
      <c r="Q94" s="90"/>
      <c r="R94" s="90"/>
      <c r="S94" s="90"/>
      <c r="T94" s="90"/>
      <c r="U94" s="91"/>
      <c r="V94" s="91"/>
      <c r="W94" s="91"/>
      <c r="X94" s="56"/>
      <c r="Y94" s="56"/>
      <c r="Z94" s="56"/>
      <c r="AA94" s="56"/>
      <c r="AB94" s="58" t="s">
        <v>105</v>
      </c>
      <c r="AC94" s="8" t="s">
        <v>41</v>
      </c>
      <c r="AD94" s="39">
        <v>5.0000000000000001E-3</v>
      </c>
      <c r="AE94" s="39">
        <v>5.0000000000000001E-3</v>
      </c>
      <c r="AF94" s="39">
        <v>0</v>
      </c>
      <c r="AG94" s="39">
        <v>0</v>
      </c>
      <c r="AH94" s="39">
        <v>5.0000000000000001E-3</v>
      </c>
      <c r="AI94" s="39">
        <v>0</v>
      </c>
      <c r="AJ94" s="39">
        <f>SUM(AD94:AI94)</f>
        <v>1.4999999999999999E-2</v>
      </c>
      <c r="AK94" s="19">
        <v>2020</v>
      </c>
    </row>
    <row r="95" spans="1:40" ht="62.45" customHeight="1" x14ac:dyDescent="0.25">
      <c r="A95" s="91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0"/>
      <c r="P95" s="90"/>
      <c r="Q95" s="90"/>
      <c r="R95" s="90"/>
      <c r="S95" s="90"/>
      <c r="T95" s="90"/>
      <c r="U95" s="91"/>
      <c r="V95" s="91"/>
      <c r="W95" s="91"/>
      <c r="X95" s="56"/>
      <c r="Y95" s="56"/>
      <c r="Z95" s="56"/>
      <c r="AA95" s="56"/>
      <c r="AB95" s="58" t="s">
        <v>106</v>
      </c>
      <c r="AC95" s="8" t="s">
        <v>7</v>
      </c>
      <c r="AD95" s="18">
        <v>0.1</v>
      </c>
      <c r="AE95" s="18">
        <v>0.1</v>
      </c>
      <c r="AF95" s="39">
        <v>0</v>
      </c>
      <c r="AG95" s="18">
        <v>0</v>
      </c>
      <c r="AH95" s="18">
        <v>0.1</v>
      </c>
      <c r="AI95" s="18">
        <v>0</v>
      </c>
      <c r="AJ95" s="19">
        <v>1</v>
      </c>
      <c r="AK95" s="19">
        <v>2020</v>
      </c>
    </row>
    <row r="96" spans="1:40" ht="58.15" customHeight="1" x14ac:dyDescent="0.25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0"/>
      <c r="P96" s="90"/>
      <c r="Q96" s="90"/>
      <c r="R96" s="90"/>
      <c r="S96" s="90"/>
      <c r="T96" s="90"/>
      <c r="U96" s="91"/>
      <c r="V96" s="91"/>
      <c r="W96" s="91"/>
      <c r="X96" s="56"/>
      <c r="Y96" s="56"/>
      <c r="Z96" s="56"/>
      <c r="AA96" s="56"/>
      <c r="AB96" s="58" t="s">
        <v>107</v>
      </c>
      <c r="AC96" s="8" t="s">
        <v>7</v>
      </c>
      <c r="AD96" s="18">
        <v>0.1</v>
      </c>
      <c r="AE96" s="18">
        <v>0.1</v>
      </c>
      <c r="AF96" s="39">
        <v>0</v>
      </c>
      <c r="AG96" s="18">
        <v>0</v>
      </c>
      <c r="AH96" s="18">
        <v>0.1</v>
      </c>
      <c r="AI96" s="18">
        <v>0</v>
      </c>
      <c r="AJ96" s="19">
        <v>1</v>
      </c>
      <c r="AK96" s="19">
        <v>2020</v>
      </c>
    </row>
    <row r="97" spans="1:39" ht="60" customHeight="1" x14ac:dyDescent="0.25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4"/>
      <c r="P97" s="64"/>
      <c r="Q97" s="64"/>
      <c r="R97" s="64" t="s">
        <v>51</v>
      </c>
      <c r="S97" s="64"/>
      <c r="T97" s="64"/>
      <c r="U97" s="63"/>
      <c r="V97" s="63"/>
      <c r="W97" s="63"/>
      <c r="X97" s="78"/>
      <c r="Y97" s="78"/>
      <c r="Z97" s="78"/>
      <c r="AA97" s="78"/>
      <c r="AB97" s="65" t="s">
        <v>108</v>
      </c>
      <c r="AC97" s="66" t="s">
        <v>3</v>
      </c>
      <c r="AD97" s="67">
        <f t="shared" ref="AD97:AI97" si="4">AD98+AD129</f>
        <v>30734</v>
      </c>
      <c r="AE97" s="67">
        <f t="shared" si="4"/>
        <v>24508.5</v>
      </c>
      <c r="AF97" s="67">
        <f t="shared" si="4"/>
        <v>22276.400000000001</v>
      </c>
      <c r="AG97" s="67">
        <f t="shared" si="4"/>
        <v>55492.200000000004</v>
      </c>
      <c r="AH97" s="67">
        <f t="shared" si="4"/>
        <v>392436.3</v>
      </c>
      <c r="AI97" s="67">
        <f t="shared" si="4"/>
        <v>511581.70000000007</v>
      </c>
      <c r="AJ97" s="67">
        <f>SUM(AD97:AI97)-0.1</f>
        <v>1037029.0000000001</v>
      </c>
      <c r="AK97" s="68">
        <v>2020</v>
      </c>
    </row>
    <row r="98" spans="1:39" ht="60.75" customHeight="1" x14ac:dyDescent="0.25">
      <c r="A98" s="79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80"/>
      <c r="P98" s="80"/>
      <c r="Q98" s="80"/>
      <c r="R98" s="80"/>
      <c r="S98" s="80" t="s">
        <v>52</v>
      </c>
      <c r="T98" s="80"/>
      <c r="U98" s="79"/>
      <c r="V98" s="79"/>
      <c r="W98" s="79"/>
      <c r="X98" s="81"/>
      <c r="Y98" s="81"/>
      <c r="Z98" s="81"/>
      <c r="AA98" s="81"/>
      <c r="AB98" s="82" t="s">
        <v>109</v>
      </c>
      <c r="AC98" s="83" t="s">
        <v>12</v>
      </c>
      <c r="AD98" s="84">
        <f>SUM(AD101,AD103,AD107,AD111,AD114,)</f>
        <v>22180.3</v>
      </c>
      <c r="AE98" s="84">
        <f>SUM(AE103,AE104,AE107,AE108,AE111,AE114)</f>
        <v>18633</v>
      </c>
      <c r="AF98" s="84">
        <f>SUM(AF103,AF104,AF107,AF108,AF111,AF114)</f>
        <v>21378.400000000001</v>
      </c>
      <c r="AG98" s="84">
        <f>SUM(AG101,AG103,AG107,AG111,AG114,AG104,AG105)</f>
        <v>52717.600000000006</v>
      </c>
      <c r="AH98" s="84">
        <f>SUM(AH101,AH103,AH104,AH105,AH107,AH111,AH114,AH120,AH123+AH124+AH121)</f>
        <v>389986.3</v>
      </c>
      <c r="AI98" s="84">
        <f>SUM(AI101,AI103,AI104,AI105,AI107,AI111,AI114,AI120,AI123+AI121+AI124+AI126)</f>
        <v>497631.70000000007</v>
      </c>
      <c r="AJ98" s="84">
        <f>SUM(AD98:AI98)</f>
        <v>1002527.3</v>
      </c>
      <c r="AK98" s="85">
        <v>2019</v>
      </c>
      <c r="AL98" s="9" t="s">
        <v>222</v>
      </c>
      <c r="AM98" s="111">
        <f>AJ101+AJ103+AJ104+AJ107+AJ108+AJ111+AJ114+AJ120+AJ123+AJ126+AJ131+AJ132+AJ134+AJ135+AJ137+AJ139</f>
        <v>128572.90000000001</v>
      </c>
    </row>
    <row r="99" spans="1:39" ht="46.5" customHeight="1" x14ac:dyDescent="0.25">
      <c r="A99" s="91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0"/>
      <c r="P99" s="90"/>
      <c r="Q99" s="90"/>
      <c r="R99" s="90"/>
      <c r="S99" s="90"/>
      <c r="T99" s="90"/>
      <c r="U99" s="91"/>
      <c r="V99" s="91"/>
      <c r="W99" s="91"/>
      <c r="X99" s="56"/>
      <c r="Y99" s="56"/>
      <c r="Z99" s="56"/>
      <c r="AA99" s="56"/>
      <c r="AB99" s="58" t="s">
        <v>110</v>
      </c>
      <c r="AC99" s="8" t="s">
        <v>2</v>
      </c>
      <c r="AD99" s="19">
        <v>295</v>
      </c>
      <c r="AE99" s="19">
        <v>107</v>
      </c>
      <c r="AF99" s="19">
        <v>295</v>
      </c>
      <c r="AG99" s="19">
        <v>131</v>
      </c>
      <c r="AH99" s="19">
        <v>131</v>
      </c>
      <c r="AI99" s="19">
        <v>131</v>
      </c>
      <c r="AJ99" s="19">
        <f>AI99</f>
        <v>131</v>
      </c>
      <c r="AK99" s="19">
        <v>2020</v>
      </c>
      <c r="AL99" s="9" t="s">
        <v>223</v>
      </c>
      <c r="AM99" s="111">
        <f>AJ105+AJ121+AJ124</f>
        <v>908456.20000000007</v>
      </c>
    </row>
    <row r="100" spans="1:39" ht="46.9" customHeight="1" x14ac:dyDescent="0.25">
      <c r="A100" s="91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0"/>
      <c r="P100" s="90"/>
      <c r="Q100" s="90"/>
      <c r="R100" s="90"/>
      <c r="S100" s="90"/>
      <c r="T100" s="90"/>
      <c r="U100" s="91"/>
      <c r="V100" s="91"/>
      <c r="W100" s="91"/>
      <c r="X100" s="56"/>
      <c r="Y100" s="56"/>
      <c r="Z100" s="56"/>
      <c r="AA100" s="56"/>
      <c r="AB100" s="58" t="s">
        <v>111</v>
      </c>
      <c r="AC100" s="8" t="s">
        <v>2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1</v>
      </c>
      <c r="AJ100" s="19">
        <v>1</v>
      </c>
      <c r="AK100" s="19">
        <v>2020</v>
      </c>
      <c r="AL100" s="9" t="s">
        <v>224</v>
      </c>
    </row>
    <row r="101" spans="1:39" ht="86.45" customHeight="1" x14ac:dyDescent="0.25">
      <c r="A101" s="91" t="s">
        <v>25</v>
      </c>
      <c r="B101" s="91" t="s">
        <v>25</v>
      </c>
      <c r="C101" s="91" t="s">
        <v>32</v>
      </c>
      <c r="D101" s="91" t="s">
        <v>25</v>
      </c>
      <c r="E101" s="91" t="s">
        <v>31</v>
      </c>
      <c r="F101" s="91" t="s">
        <v>25</v>
      </c>
      <c r="G101" s="91" t="s">
        <v>28</v>
      </c>
      <c r="H101" s="91" t="s">
        <v>25</v>
      </c>
      <c r="I101" s="91" t="s">
        <v>26</v>
      </c>
      <c r="J101" s="91" t="s">
        <v>28</v>
      </c>
      <c r="K101" s="91" t="s">
        <v>25</v>
      </c>
      <c r="L101" s="91" t="s">
        <v>27</v>
      </c>
      <c r="M101" s="91" t="s">
        <v>25</v>
      </c>
      <c r="N101" s="91" t="s">
        <v>27</v>
      </c>
      <c r="O101" s="90"/>
      <c r="P101" s="90"/>
      <c r="Q101" s="90"/>
      <c r="R101" s="90"/>
      <c r="S101" s="90"/>
      <c r="T101" s="90"/>
      <c r="U101" s="91"/>
      <c r="V101" s="91"/>
      <c r="W101" s="91"/>
      <c r="X101" s="56"/>
      <c r="Y101" s="56"/>
      <c r="Z101" s="56"/>
      <c r="AA101" s="56"/>
      <c r="AB101" s="58" t="s">
        <v>112</v>
      </c>
      <c r="AC101" s="47" t="s">
        <v>3</v>
      </c>
      <c r="AD101" s="45">
        <v>5162.2</v>
      </c>
      <c r="AE101" s="45">
        <v>0</v>
      </c>
      <c r="AF101" s="45">
        <v>0</v>
      </c>
      <c r="AG101" s="45">
        <v>0</v>
      </c>
      <c r="AH101" s="45">
        <v>0</v>
      </c>
      <c r="AI101" s="45">
        <v>0</v>
      </c>
      <c r="AJ101" s="45">
        <f>SUM(AC101:AI101)</f>
        <v>5162.2</v>
      </c>
      <c r="AK101" s="19">
        <v>2015</v>
      </c>
    </row>
    <row r="102" spans="1:39" ht="37.15" customHeight="1" x14ac:dyDescent="0.25">
      <c r="A102" s="91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0"/>
      <c r="P102" s="90"/>
      <c r="Q102" s="90"/>
      <c r="R102" s="90"/>
      <c r="S102" s="90"/>
      <c r="T102" s="90"/>
      <c r="U102" s="91"/>
      <c r="V102" s="91"/>
      <c r="W102" s="91"/>
      <c r="X102" s="56"/>
      <c r="Y102" s="56"/>
      <c r="Z102" s="56"/>
      <c r="AA102" s="56"/>
      <c r="AB102" s="58" t="s">
        <v>113</v>
      </c>
      <c r="AC102" s="8" t="s">
        <v>2</v>
      </c>
      <c r="AD102" s="19">
        <v>1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1</v>
      </c>
      <c r="AK102" s="19">
        <v>2015</v>
      </c>
    </row>
    <row r="103" spans="1:39" ht="92.45" customHeight="1" x14ac:dyDescent="0.25">
      <c r="A103" s="91" t="s">
        <v>25</v>
      </c>
      <c r="B103" s="91" t="s">
        <v>30</v>
      </c>
      <c r="C103" s="91" t="s">
        <v>29</v>
      </c>
      <c r="D103" s="91" t="s">
        <v>25</v>
      </c>
      <c r="E103" s="91" t="s">
        <v>31</v>
      </c>
      <c r="F103" s="91" t="s">
        <v>25</v>
      </c>
      <c r="G103" s="91" t="s">
        <v>28</v>
      </c>
      <c r="H103" s="91" t="s">
        <v>25</v>
      </c>
      <c r="I103" s="91" t="s">
        <v>26</v>
      </c>
      <c r="J103" s="91" t="s">
        <v>28</v>
      </c>
      <c r="K103" s="91" t="s">
        <v>25</v>
      </c>
      <c r="L103" s="91" t="s">
        <v>27</v>
      </c>
      <c r="M103" s="91" t="s">
        <v>25</v>
      </c>
      <c r="N103" s="91" t="s">
        <v>25</v>
      </c>
      <c r="O103" s="90"/>
      <c r="P103" s="90"/>
      <c r="Q103" s="90"/>
      <c r="R103" s="90"/>
      <c r="S103" s="90"/>
      <c r="T103" s="90"/>
      <c r="U103" s="91"/>
      <c r="V103" s="91"/>
      <c r="W103" s="91"/>
      <c r="X103" s="56"/>
      <c r="Y103" s="56" t="s">
        <v>25</v>
      </c>
      <c r="Z103" s="56" t="s">
        <v>25</v>
      </c>
      <c r="AA103" s="56" t="s">
        <v>28</v>
      </c>
      <c r="AB103" s="58" t="s">
        <v>174</v>
      </c>
      <c r="AC103" s="8" t="s">
        <v>3</v>
      </c>
      <c r="AD103" s="45">
        <v>16591.099999999999</v>
      </c>
      <c r="AE103" s="45">
        <v>1123</v>
      </c>
      <c r="AF103" s="45">
        <v>5774.9</v>
      </c>
      <c r="AG103" s="45">
        <v>100.1</v>
      </c>
      <c r="AH103" s="45">
        <v>70.5</v>
      </c>
      <c r="AI103" s="45">
        <v>0</v>
      </c>
      <c r="AJ103" s="45">
        <f t="shared" ref="AJ103:AJ108" si="5">SUM(AD103:AI103)</f>
        <v>23659.599999999999</v>
      </c>
      <c r="AK103" s="19">
        <v>2020</v>
      </c>
    </row>
    <row r="104" spans="1:39" ht="108.6" customHeight="1" x14ac:dyDescent="0.25">
      <c r="A104" s="91" t="s">
        <v>25</v>
      </c>
      <c r="B104" s="91" t="s">
        <v>30</v>
      </c>
      <c r="C104" s="91" t="s">
        <v>29</v>
      </c>
      <c r="D104" s="91" t="s">
        <v>25</v>
      </c>
      <c r="E104" s="91" t="s">
        <v>31</v>
      </c>
      <c r="F104" s="91" t="s">
        <v>25</v>
      </c>
      <c r="G104" s="91" t="s">
        <v>28</v>
      </c>
      <c r="H104" s="91" t="s">
        <v>25</v>
      </c>
      <c r="I104" s="91" t="s">
        <v>26</v>
      </c>
      <c r="J104" s="91" t="s">
        <v>28</v>
      </c>
      <c r="K104" s="91" t="s">
        <v>25</v>
      </c>
      <c r="L104" s="91" t="s">
        <v>27</v>
      </c>
      <c r="M104" s="91" t="s">
        <v>187</v>
      </c>
      <c r="N104" s="91" t="s">
        <v>25</v>
      </c>
      <c r="O104" s="90"/>
      <c r="P104" s="90"/>
      <c r="Q104" s="90"/>
      <c r="R104" s="90"/>
      <c r="S104" s="90"/>
      <c r="T104" s="90"/>
      <c r="U104" s="91"/>
      <c r="V104" s="91"/>
      <c r="W104" s="91"/>
      <c r="X104" s="56"/>
      <c r="Y104" s="56" t="s">
        <v>27</v>
      </c>
      <c r="Z104" s="56" t="s">
        <v>28</v>
      </c>
      <c r="AA104" s="56" t="s">
        <v>25</v>
      </c>
      <c r="AB104" s="58" t="s">
        <v>175</v>
      </c>
      <c r="AC104" s="8" t="s">
        <v>3</v>
      </c>
      <c r="AD104" s="45">
        <v>0</v>
      </c>
      <c r="AE104" s="45">
        <v>9881.6</v>
      </c>
      <c r="AF104" s="45">
        <v>0</v>
      </c>
      <c r="AG104" s="45">
        <v>8999.7999999999993</v>
      </c>
      <c r="AH104" s="45">
        <v>0</v>
      </c>
      <c r="AI104" s="109">
        <v>8816.7000000000007</v>
      </c>
      <c r="AJ104" s="109">
        <f t="shared" si="5"/>
        <v>27698.100000000002</v>
      </c>
      <c r="AK104" s="19">
        <v>2020</v>
      </c>
    </row>
    <row r="105" spans="1:39" ht="115.9" customHeight="1" x14ac:dyDescent="0.25">
      <c r="A105" s="91" t="s">
        <v>25</v>
      </c>
      <c r="B105" s="91" t="s">
        <v>30</v>
      </c>
      <c r="C105" s="91" t="s">
        <v>29</v>
      </c>
      <c r="D105" s="91" t="s">
        <v>25</v>
      </c>
      <c r="E105" s="91" t="s">
        <v>31</v>
      </c>
      <c r="F105" s="91" t="s">
        <v>25</v>
      </c>
      <c r="G105" s="91" t="s">
        <v>28</v>
      </c>
      <c r="H105" s="91" t="s">
        <v>25</v>
      </c>
      <c r="I105" s="91" t="s">
        <v>26</v>
      </c>
      <c r="J105" s="91" t="s">
        <v>28</v>
      </c>
      <c r="K105" s="91" t="s">
        <v>25</v>
      </c>
      <c r="L105" s="91" t="s">
        <v>27</v>
      </c>
      <c r="M105" s="91" t="s">
        <v>27</v>
      </c>
      <c r="N105" s="91" t="s">
        <v>25</v>
      </c>
      <c r="O105" s="90"/>
      <c r="P105" s="90"/>
      <c r="Q105" s="90"/>
      <c r="R105" s="90"/>
      <c r="S105" s="90"/>
      <c r="T105" s="90"/>
      <c r="U105" s="91"/>
      <c r="V105" s="91"/>
      <c r="W105" s="91"/>
      <c r="X105" s="56"/>
      <c r="Y105" s="56" t="s">
        <v>27</v>
      </c>
      <c r="Z105" s="56" t="s">
        <v>28</v>
      </c>
      <c r="AA105" s="56" t="s">
        <v>25</v>
      </c>
      <c r="AB105" s="58" t="s">
        <v>188</v>
      </c>
      <c r="AC105" s="8" t="s">
        <v>3</v>
      </c>
      <c r="AD105" s="45">
        <v>0</v>
      </c>
      <c r="AE105" s="45">
        <v>0</v>
      </c>
      <c r="AF105" s="45">
        <v>0</v>
      </c>
      <c r="AG105" s="45">
        <v>35998.9</v>
      </c>
      <c r="AH105" s="45">
        <v>0</v>
      </c>
      <c r="AI105" s="45">
        <v>0</v>
      </c>
      <c r="AJ105" s="45">
        <f t="shared" si="5"/>
        <v>35998.9</v>
      </c>
      <c r="AK105" s="19">
        <v>2020</v>
      </c>
    </row>
    <row r="106" spans="1:39" ht="76.900000000000006" customHeight="1" x14ac:dyDescent="0.25">
      <c r="A106" s="91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91"/>
      <c r="V106" s="91"/>
      <c r="W106" s="91"/>
      <c r="X106" s="56"/>
      <c r="Y106" s="56"/>
      <c r="Z106" s="56"/>
      <c r="AA106" s="56"/>
      <c r="AB106" s="58" t="s">
        <v>114</v>
      </c>
      <c r="AC106" s="8" t="s">
        <v>8</v>
      </c>
      <c r="AD106" s="19">
        <v>295</v>
      </c>
      <c r="AE106" s="19">
        <v>107</v>
      </c>
      <c r="AF106" s="19">
        <v>295</v>
      </c>
      <c r="AG106" s="19">
        <v>131</v>
      </c>
      <c r="AH106" s="19">
        <v>0</v>
      </c>
      <c r="AI106" s="19">
        <v>131</v>
      </c>
      <c r="AJ106" s="19">
        <v>131</v>
      </c>
      <c r="AK106" s="19">
        <v>2020</v>
      </c>
    </row>
    <row r="107" spans="1:39" ht="41.45" customHeight="1" x14ac:dyDescent="0.25">
      <c r="A107" s="91" t="s">
        <v>25</v>
      </c>
      <c r="B107" s="91" t="s">
        <v>25</v>
      </c>
      <c r="C107" s="91" t="s">
        <v>32</v>
      </c>
      <c r="D107" s="91" t="s">
        <v>25</v>
      </c>
      <c r="E107" s="91" t="s">
        <v>31</v>
      </c>
      <c r="F107" s="91" t="s">
        <v>25</v>
      </c>
      <c r="G107" s="91" t="s">
        <v>28</v>
      </c>
      <c r="H107" s="91" t="s">
        <v>25</v>
      </c>
      <c r="I107" s="91" t="s">
        <v>26</v>
      </c>
      <c r="J107" s="91" t="s">
        <v>28</v>
      </c>
      <c r="K107" s="91" t="s">
        <v>25</v>
      </c>
      <c r="L107" s="91" t="s">
        <v>27</v>
      </c>
      <c r="M107" s="91" t="s">
        <v>25</v>
      </c>
      <c r="N107" s="91" t="s">
        <v>32</v>
      </c>
      <c r="O107" s="90"/>
      <c r="P107" s="90"/>
      <c r="Q107" s="90"/>
      <c r="R107" s="90"/>
      <c r="S107" s="90"/>
      <c r="T107" s="90"/>
      <c r="U107" s="91"/>
      <c r="V107" s="91"/>
      <c r="W107" s="91"/>
      <c r="X107" s="56"/>
      <c r="Y107" s="56"/>
      <c r="Z107" s="56"/>
      <c r="AA107" s="56"/>
      <c r="AB107" s="58" t="s">
        <v>163</v>
      </c>
      <c r="AC107" s="8" t="s">
        <v>3</v>
      </c>
      <c r="AD107" s="18">
        <v>427</v>
      </c>
      <c r="AE107" s="18">
        <v>0</v>
      </c>
      <c r="AF107" s="45">
        <v>0</v>
      </c>
      <c r="AG107" s="45">
        <v>0</v>
      </c>
      <c r="AH107" s="45">
        <v>0</v>
      </c>
      <c r="AI107" s="45">
        <v>0</v>
      </c>
      <c r="AJ107" s="45">
        <f t="shared" si="5"/>
        <v>427</v>
      </c>
      <c r="AK107" s="19">
        <v>2015</v>
      </c>
    </row>
    <row r="108" spans="1:39" ht="34.5" customHeight="1" x14ac:dyDescent="0.25">
      <c r="A108" s="129" t="s">
        <v>25</v>
      </c>
      <c r="B108" s="129" t="s">
        <v>25</v>
      </c>
      <c r="C108" s="129" t="s">
        <v>32</v>
      </c>
      <c r="D108" s="129" t="s">
        <v>25</v>
      </c>
      <c r="E108" s="129" t="s">
        <v>31</v>
      </c>
      <c r="F108" s="129" t="s">
        <v>25</v>
      </c>
      <c r="G108" s="129" t="s">
        <v>28</v>
      </c>
      <c r="H108" s="129" t="s">
        <v>25</v>
      </c>
      <c r="I108" s="129" t="s">
        <v>26</v>
      </c>
      <c r="J108" s="129" t="s">
        <v>28</v>
      </c>
      <c r="K108" s="129" t="s">
        <v>25</v>
      </c>
      <c r="L108" s="129" t="s">
        <v>27</v>
      </c>
      <c r="M108" s="129" t="s">
        <v>25</v>
      </c>
      <c r="N108" s="129" t="s">
        <v>25</v>
      </c>
      <c r="O108" s="130"/>
      <c r="P108" s="130"/>
      <c r="Q108" s="130"/>
      <c r="R108" s="130"/>
      <c r="S108" s="130"/>
      <c r="T108" s="130"/>
      <c r="U108" s="129"/>
      <c r="V108" s="129"/>
      <c r="W108" s="129"/>
      <c r="X108" s="131"/>
      <c r="Y108" s="131" t="s">
        <v>25</v>
      </c>
      <c r="Z108" s="131" t="s">
        <v>25</v>
      </c>
      <c r="AA108" s="131" t="s">
        <v>26</v>
      </c>
      <c r="AB108" s="132" t="s">
        <v>176</v>
      </c>
      <c r="AC108" s="133" t="s">
        <v>3</v>
      </c>
      <c r="AD108" s="134">
        <v>0</v>
      </c>
      <c r="AE108" s="134">
        <v>0</v>
      </c>
      <c r="AF108" s="109">
        <v>474.9</v>
      </c>
      <c r="AG108" s="109">
        <v>0</v>
      </c>
      <c r="AH108" s="109">
        <v>0</v>
      </c>
      <c r="AI108" s="109">
        <v>0</v>
      </c>
      <c r="AJ108" s="109">
        <f t="shared" si="5"/>
        <v>474.9</v>
      </c>
      <c r="AK108" s="135">
        <v>2017</v>
      </c>
    </row>
    <row r="109" spans="1:39" ht="45.75" customHeight="1" x14ac:dyDescent="0.25">
      <c r="A109" s="129"/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30"/>
      <c r="P109" s="130"/>
      <c r="Q109" s="130"/>
      <c r="R109" s="130"/>
      <c r="S109" s="130"/>
      <c r="T109" s="130"/>
      <c r="U109" s="129"/>
      <c r="V109" s="129"/>
      <c r="W109" s="129"/>
      <c r="X109" s="131"/>
      <c r="Y109" s="131"/>
      <c r="Z109" s="131"/>
      <c r="AA109" s="131"/>
      <c r="AB109" s="132" t="s">
        <v>115</v>
      </c>
      <c r="AC109" s="133" t="s">
        <v>2</v>
      </c>
      <c r="AD109" s="135">
        <v>1</v>
      </c>
      <c r="AE109" s="135">
        <v>0</v>
      </c>
      <c r="AF109" s="135">
        <v>0</v>
      </c>
      <c r="AG109" s="135">
        <v>0</v>
      </c>
      <c r="AH109" s="135">
        <v>0</v>
      </c>
      <c r="AI109" s="135">
        <v>0</v>
      </c>
      <c r="AJ109" s="135">
        <v>1</v>
      </c>
      <c r="AK109" s="135">
        <v>2015</v>
      </c>
    </row>
    <row r="110" spans="1:39" ht="35.25" customHeight="1" x14ac:dyDescent="0.25">
      <c r="A110" s="129"/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30"/>
      <c r="P110" s="130"/>
      <c r="Q110" s="130"/>
      <c r="R110" s="130"/>
      <c r="S110" s="130"/>
      <c r="T110" s="130"/>
      <c r="U110" s="129"/>
      <c r="V110" s="129"/>
      <c r="W110" s="129"/>
      <c r="X110" s="131"/>
      <c r="Y110" s="131"/>
      <c r="Z110" s="131"/>
      <c r="AA110" s="131"/>
      <c r="AB110" s="132" t="s">
        <v>164</v>
      </c>
      <c r="AC110" s="133" t="s">
        <v>2</v>
      </c>
      <c r="AD110" s="135">
        <v>0</v>
      </c>
      <c r="AE110" s="135">
        <v>0</v>
      </c>
      <c r="AF110" s="135">
        <v>0</v>
      </c>
      <c r="AG110" s="135">
        <v>0</v>
      </c>
      <c r="AH110" s="135">
        <v>0</v>
      </c>
      <c r="AI110" s="135">
        <v>1</v>
      </c>
      <c r="AJ110" s="135">
        <v>1</v>
      </c>
      <c r="AK110" s="135">
        <v>2020</v>
      </c>
    </row>
    <row r="111" spans="1:39" ht="78" customHeight="1" x14ac:dyDescent="0.25">
      <c r="A111" s="129" t="s">
        <v>25</v>
      </c>
      <c r="B111" s="129" t="s">
        <v>25</v>
      </c>
      <c r="C111" s="129" t="s">
        <v>32</v>
      </c>
      <c r="D111" s="129" t="s">
        <v>25</v>
      </c>
      <c r="E111" s="129" t="s">
        <v>31</v>
      </c>
      <c r="F111" s="129" t="s">
        <v>25</v>
      </c>
      <c r="G111" s="129" t="s">
        <v>28</v>
      </c>
      <c r="H111" s="129" t="s">
        <v>25</v>
      </c>
      <c r="I111" s="129" t="s">
        <v>26</v>
      </c>
      <c r="J111" s="129" t="s">
        <v>28</v>
      </c>
      <c r="K111" s="129" t="s">
        <v>25</v>
      </c>
      <c r="L111" s="129" t="s">
        <v>27</v>
      </c>
      <c r="M111" s="129" t="s">
        <v>25</v>
      </c>
      <c r="N111" s="129" t="s">
        <v>25</v>
      </c>
      <c r="O111" s="130"/>
      <c r="P111" s="130"/>
      <c r="Q111" s="130"/>
      <c r="R111" s="130"/>
      <c r="S111" s="130"/>
      <c r="T111" s="130"/>
      <c r="U111" s="129"/>
      <c r="V111" s="129"/>
      <c r="W111" s="129"/>
      <c r="X111" s="131"/>
      <c r="Y111" s="131" t="s">
        <v>25</v>
      </c>
      <c r="Z111" s="131" t="s">
        <v>25</v>
      </c>
      <c r="AA111" s="131" t="s">
        <v>66</v>
      </c>
      <c r="AB111" s="132" t="s">
        <v>116</v>
      </c>
      <c r="AC111" s="133" t="s">
        <v>3</v>
      </c>
      <c r="AD111" s="109">
        <v>0</v>
      </c>
      <c r="AE111" s="109">
        <v>7628.4</v>
      </c>
      <c r="AF111" s="109">
        <v>0</v>
      </c>
      <c r="AG111" s="109">
        <v>0</v>
      </c>
      <c r="AH111" s="109">
        <v>0</v>
      </c>
      <c r="AI111" s="109">
        <v>0</v>
      </c>
      <c r="AJ111" s="109">
        <f>SUM(AD111:AI111)</f>
        <v>7628.4</v>
      </c>
      <c r="AK111" s="135">
        <v>2016</v>
      </c>
    </row>
    <row r="112" spans="1:39" ht="38.450000000000003" customHeight="1" x14ac:dyDescent="0.25">
      <c r="A112" s="129"/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30"/>
      <c r="P112" s="130"/>
      <c r="Q112" s="130"/>
      <c r="R112" s="130"/>
      <c r="S112" s="130"/>
      <c r="T112" s="130"/>
      <c r="U112" s="129"/>
      <c r="V112" s="129"/>
      <c r="W112" s="129"/>
      <c r="X112" s="131"/>
      <c r="Y112" s="131"/>
      <c r="Z112" s="131"/>
      <c r="AA112" s="131"/>
      <c r="AB112" s="132" t="s">
        <v>115</v>
      </c>
      <c r="AC112" s="133" t="s">
        <v>2</v>
      </c>
      <c r="AD112" s="135">
        <v>1</v>
      </c>
      <c r="AE112" s="135">
        <v>0</v>
      </c>
      <c r="AF112" s="135">
        <v>0</v>
      </c>
      <c r="AG112" s="135">
        <v>0</v>
      </c>
      <c r="AH112" s="135">
        <v>0</v>
      </c>
      <c r="AI112" s="135">
        <v>0</v>
      </c>
      <c r="AJ112" s="135">
        <v>1</v>
      </c>
      <c r="AK112" s="135">
        <v>2015</v>
      </c>
    </row>
    <row r="113" spans="1:39" ht="37.9" customHeight="1" x14ac:dyDescent="0.25">
      <c r="A113" s="129"/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30"/>
      <c r="P113" s="130"/>
      <c r="Q113" s="130"/>
      <c r="R113" s="130"/>
      <c r="S113" s="130"/>
      <c r="T113" s="130"/>
      <c r="U113" s="129"/>
      <c r="V113" s="129"/>
      <c r="W113" s="129"/>
      <c r="X113" s="131"/>
      <c r="Y113" s="131"/>
      <c r="Z113" s="131"/>
      <c r="AA113" s="131"/>
      <c r="AB113" s="132" t="s">
        <v>117</v>
      </c>
      <c r="AC113" s="133" t="s">
        <v>2</v>
      </c>
      <c r="AD113" s="135">
        <v>0</v>
      </c>
      <c r="AE113" s="135">
        <v>1</v>
      </c>
      <c r="AF113" s="135">
        <v>0</v>
      </c>
      <c r="AG113" s="135">
        <v>0</v>
      </c>
      <c r="AH113" s="135">
        <v>0</v>
      </c>
      <c r="AI113" s="135">
        <v>0</v>
      </c>
      <c r="AJ113" s="135">
        <v>1</v>
      </c>
      <c r="AK113" s="135">
        <v>2016</v>
      </c>
    </row>
    <row r="114" spans="1:39" ht="64.5" customHeight="1" x14ac:dyDescent="0.25">
      <c r="A114" s="129" t="s">
        <v>25</v>
      </c>
      <c r="B114" s="129" t="s">
        <v>30</v>
      </c>
      <c r="C114" s="129" t="s">
        <v>29</v>
      </c>
      <c r="D114" s="129" t="s">
        <v>25</v>
      </c>
      <c r="E114" s="129" t="s">
        <v>31</v>
      </c>
      <c r="F114" s="129" t="s">
        <v>25</v>
      </c>
      <c r="G114" s="129" t="s">
        <v>28</v>
      </c>
      <c r="H114" s="129" t="s">
        <v>25</v>
      </c>
      <c r="I114" s="129" t="s">
        <v>26</v>
      </c>
      <c r="J114" s="129" t="s">
        <v>28</v>
      </c>
      <c r="K114" s="129" t="s">
        <v>25</v>
      </c>
      <c r="L114" s="129" t="s">
        <v>27</v>
      </c>
      <c r="M114" s="129" t="s">
        <v>25</v>
      </c>
      <c r="N114" s="129" t="s">
        <v>25</v>
      </c>
      <c r="O114" s="130"/>
      <c r="P114" s="130"/>
      <c r="Q114" s="130"/>
      <c r="R114" s="130"/>
      <c r="S114" s="130"/>
      <c r="T114" s="130"/>
      <c r="U114" s="129"/>
      <c r="V114" s="129"/>
      <c r="W114" s="129"/>
      <c r="X114" s="131"/>
      <c r="Y114" s="131" t="s">
        <v>25</v>
      </c>
      <c r="Z114" s="131" t="s">
        <v>25</v>
      </c>
      <c r="AA114" s="131" t="s">
        <v>194</v>
      </c>
      <c r="AB114" s="132" t="s">
        <v>177</v>
      </c>
      <c r="AC114" s="133" t="s">
        <v>3</v>
      </c>
      <c r="AD114" s="109">
        <v>0</v>
      </c>
      <c r="AE114" s="109">
        <v>0</v>
      </c>
      <c r="AF114" s="109">
        <v>15128.6</v>
      </c>
      <c r="AG114" s="109">
        <v>7618.8</v>
      </c>
      <c r="AH114" s="109">
        <v>0</v>
      </c>
      <c r="AI114" s="109">
        <v>0</v>
      </c>
      <c r="AJ114" s="109">
        <f>SUM(AD114:AI114)</f>
        <v>22747.4</v>
      </c>
      <c r="AK114" s="135">
        <v>2018</v>
      </c>
    </row>
    <row r="115" spans="1:39" ht="51" customHeight="1" x14ac:dyDescent="0.25">
      <c r="A115" s="129"/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30"/>
      <c r="P115" s="130"/>
      <c r="Q115" s="130"/>
      <c r="R115" s="130"/>
      <c r="S115" s="130"/>
      <c r="T115" s="130"/>
      <c r="U115" s="129"/>
      <c r="V115" s="129"/>
      <c r="W115" s="129"/>
      <c r="X115" s="131"/>
      <c r="Y115" s="131"/>
      <c r="Z115" s="131"/>
      <c r="AA115" s="131"/>
      <c r="AB115" s="132" t="s">
        <v>160</v>
      </c>
      <c r="AC115" s="133" t="s">
        <v>2</v>
      </c>
      <c r="AD115" s="135">
        <v>0</v>
      </c>
      <c r="AE115" s="135">
        <v>0</v>
      </c>
      <c r="AF115" s="135">
        <v>1</v>
      </c>
      <c r="AG115" s="135">
        <v>1</v>
      </c>
      <c r="AH115" s="135">
        <v>0</v>
      </c>
      <c r="AI115" s="135">
        <v>0</v>
      </c>
      <c r="AJ115" s="135">
        <v>1</v>
      </c>
      <c r="AK115" s="135">
        <v>2018</v>
      </c>
    </row>
    <row r="116" spans="1:39" ht="63.75" hidden="1" x14ac:dyDescent="0.25">
      <c r="A116" s="129" t="s">
        <v>25</v>
      </c>
      <c r="B116" s="129" t="s">
        <v>30</v>
      </c>
      <c r="C116" s="129" t="s">
        <v>29</v>
      </c>
      <c r="D116" s="129" t="s">
        <v>25</v>
      </c>
      <c r="E116" s="129" t="s">
        <v>31</v>
      </c>
      <c r="F116" s="129" t="s">
        <v>25</v>
      </c>
      <c r="G116" s="129" t="s">
        <v>28</v>
      </c>
      <c r="H116" s="129" t="s">
        <v>25</v>
      </c>
      <c r="I116" s="129" t="s">
        <v>26</v>
      </c>
      <c r="J116" s="129" t="s">
        <v>28</v>
      </c>
      <c r="K116" s="129" t="s">
        <v>25</v>
      </c>
      <c r="L116" s="129" t="s">
        <v>27</v>
      </c>
      <c r="M116" s="129" t="s">
        <v>25</v>
      </c>
      <c r="N116" s="129" t="s">
        <v>25</v>
      </c>
      <c r="O116" s="130"/>
      <c r="P116" s="130"/>
      <c r="Q116" s="130"/>
      <c r="R116" s="130"/>
      <c r="S116" s="130"/>
      <c r="T116" s="130"/>
      <c r="U116" s="129"/>
      <c r="V116" s="129"/>
      <c r="W116" s="129"/>
      <c r="X116" s="131"/>
      <c r="Y116" s="131" t="s">
        <v>25</v>
      </c>
      <c r="Z116" s="131" t="s">
        <v>27</v>
      </c>
      <c r="AA116" s="131" t="s">
        <v>28</v>
      </c>
      <c r="AB116" s="132" t="s">
        <v>179</v>
      </c>
      <c r="AC116" s="133" t="s">
        <v>3</v>
      </c>
      <c r="AD116" s="109">
        <v>0</v>
      </c>
      <c r="AE116" s="109">
        <v>0</v>
      </c>
      <c r="AF116" s="109">
        <v>0</v>
      </c>
      <c r="AG116" s="109">
        <v>0</v>
      </c>
      <c r="AH116" s="109">
        <v>0</v>
      </c>
      <c r="AI116" s="109">
        <v>0</v>
      </c>
      <c r="AJ116" s="109">
        <f>SUM(AD116:AI116)</f>
        <v>0</v>
      </c>
      <c r="AK116" s="135">
        <v>2018</v>
      </c>
    </row>
    <row r="117" spans="1:39" ht="50.25" hidden="1" customHeight="1" x14ac:dyDescent="0.25">
      <c r="A117" s="129"/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30"/>
      <c r="P117" s="130"/>
      <c r="Q117" s="130"/>
      <c r="R117" s="130"/>
      <c r="S117" s="130"/>
      <c r="T117" s="130"/>
      <c r="U117" s="129"/>
      <c r="V117" s="129"/>
      <c r="W117" s="129"/>
      <c r="X117" s="131"/>
      <c r="Y117" s="131"/>
      <c r="Z117" s="131"/>
      <c r="AA117" s="131"/>
      <c r="AB117" s="132" t="s">
        <v>182</v>
      </c>
      <c r="AC117" s="133" t="s">
        <v>2</v>
      </c>
      <c r="AD117" s="135">
        <v>0</v>
      </c>
      <c r="AE117" s="135">
        <v>0</v>
      </c>
      <c r="AF117" s="135">
        <v>0</v>
      </c>
      <c r="AG117" s="135">
        <v>0</v>
      </c>
      <c r="AH117" s="135">
        <v>0</v>
      </c>
      <c r="AI117" s="135">
        <v>0</v>
      </c>
      <c r="AJ117" s="135">
        <v>1</v>
      </c>
      <c r="AK117" s="135">
        <v>2018</v>
      </c>
    </row>
    <row r="118" spans="1:39" ht="63.75" hidden="1" x14ac:dyDescent="0.25">
      <c r="A118" s="129" t="s">
        <v>25</v>
      </c>
      <c r="B118" s="129" t="s">
        <v>30</v>
      </c>
      <c r="C118" s="129" t="s">
        <v>29</v>
      </c>
      <c r="D118" s="129" t="s">
        <v>25</v>
      </c>
      <c r="E118" s="129" t="s">
        <v>31</v>
      </c>
      <c r="F118" s="129" t="s">
        <v>25</v>
      </c>
      <c r="G118" s="129" t="s">
        <v>28</v>
      </c>
      <c r="H118" s="129" t="s">
        <v>25</v>
      </c>
      <c r="I118" s="129" t="s">
        <v>26</v>
      </c>
      <c r="J118" s="129" t="s">
        <v>28</v>
      </c>
      <c r="K118" s="129" t="s">
        <v>25</v>
      </c>
      <c r="L118" s="129" t="s">
        <v>27</v>
      </c>
      <c r="M118" s="129" t="s">
        <v>25</v>
      </c>
      <c r="N118" s="129" t="s">
        <v>25</v>
      </c>
      <c r="O118" s="130"/>
      <c r="P118" s="130"/>
      <c r="Q118" s="130"/>
      <c r="R118" s="130"/>
      <c r="S118" s="130"/>
      <c r="T118" s="130"/>
      <c r="U118" s="129"/>
      <c r="V118" s="129"/>
      <c r="W118" s="129"/>
      <c r="X118" s="131"/>
      <c r="Y118" s="131" t="s">
        <v>25</v>
      </c>
      <c r="Z118" s="131" t="s">
        <v>27</v>
      </c>
      <c r="AA118" s="131" t="s">
        <v>29</v>
      </c>
      <c r="AB118" s="132" t="s">
        <v>180</v>
      </c>
      <c r="AC118" s="133" t="s">
        <v>3</v>
      </c>
      <c r="AD118" s="109">
        <v>0</v>
      </c>
      <c r="AE118" s="109">
        <v>0</v>
      </c>
      <c r="AF118" s="109">
        <v>0</v>
      </c>
      <c r="AG118" s="109">
        <v>0</v>
      </c>
      <c r="AH118" s="109">
        <v>0</v>
      </c>
      <c r="AI118" s="109">
        <v>0</v>
      </c>
      <c r="AJ118" s="109">
        <f>SUM(AD118:AI118)</f>
        <v>0</v>
      </c>
      <c r="AK118" s="135">
        <v>2018</v>
      </c>
    </row>
    <row r="119" spans="1:39" ht="50.25" hidden="1" customHeight="1" x14ac:dyDescent="0.25">
      <c r="A119" s="129"/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30"/>
      <c r="P119" s="130"/>
      <c r="Q119" s="130"/>
      <c r="R119" s="130"/>
      <c r="S119" s="130"/>
      <c r="T119" s="130"/>
      <c r="U119" s="129"/>
      <c r="V119" s="129"/>
      <c r="W119" s="129"/>
      <c r="X119" s="131"/>
      <c r="Y119" s="131"/>
      <c r="Z119" s="131"/>
      <c r="AA119" s="131"/>
      <c r="AB119" s="132" t="s">
        <v>181</v>
      </c>
      <c r="AC119" s="133" t="s">
        <v>2</v>
      </c>
      <c r="AD119" s="135">
        <v>0</v>
      </c>
      <c r="AE119" s="135">
        <v>0</v>
      </c>
      <c r="AF119" s="135">
        <v>0</v>
      </c>
      <c r="AG119" s="135">
        <v>0</v>
      </c>
      <c r="AH119" s="135">
        <v>0</v>
      </c>
      <c r="AI119" s="135">
        <v>0</v>
      </c>
      <c r="AJ119" s="135">
        <v>1</v>
      </c>
      <c r="AK119" s="135">
        <v>2018</v>
      </c>
    </row>
    <row r="120" spans="1:39" ht="63.75" x14ac:dyDescent="0.25">
      <c r="A120" s="129" t="s">
        <v>25</v>
      </c>
      <c r="B120" s="129" t="s">
        <v>30</v>
      </c>
      <c r="C120" s="129" t="s">
        <v>29</v>
      </c>
      <c r="D120" s="129" t="s">
        <v>25</v>
      </c>
      <c r="E120" s="129" t="s">
        <v>31</v>
      </c>
      <c r="F120" s="129" t="s">
        <v>25</v>
      </c>
      <c r="G120" s="129" t="s">
        <v>28</v>
      </c>
      <c r="H120" s="129" t="s">
        <v>25</v>
      </c>
      <c r="I120" s="129" t="s">
        <v>26</v>
      </c>
      <c r="J120" s="129" t="s">
        <v>28</v>
      </c>
      <c r="K120" s="129" t="s">
        <v>198</v>
      </c>
      <c r="L120" s="129" t="s">
        <v>31</v>
      </c>
      <c r="M120" s="129" t="s">
        <v>31</v>
      </c>
      <c r="N120" s="129" t="s">
        <v>25</v>
      </c>
      <c r="O120" s="130"/>
      <c r="P120" s="130"/>
      <c r="Q120" s="130"/>
      <c r="R120" s="130"/>
      <c r="S120" s="130"/>
      <c r="T120" s="130"/>
      <c r="U120" s="129"/>
      <c r="V120" s="129"/>
      <c r="W120" s="129"/>
      <c r="X120" s="131"/>
      <c r="Y120" s="131" t="s">
        <v>27</v>
      </c>
      <c r="Z120" s="131" t="s">
        <v>29</v>
      </c>
      <c r="AA120" s="131" t="s">
        <v>25</v>
      </c>
      <c r="AB120" s="132" t="s">
        <v>220</v>
      </c>
      <c r="AC120" s="133" t="s">
        <v>3</v>
      </c>
      <c r="AD120" s="109">
        <v>0</v>
      </c>
      <c r="AE120" s="109">
        <v>0</v>
      </c>
      <c r="AF120" s="109">
        <v>0</v>
      </c>
      <c r="AG120" s="109">
        <v>0</v>
      </c>
      <c r="AH120" s="109">
        <v>503.5</v>
      </c>
      <c r="AI120" s="109">
        <f>998.5+6.7</f>
        <v>1005.2</v>
      </c>
      <c r="AJ120" s="109">
        <f>SUM(AD120:AI120)</f>
        <v>1508.7</v>
      </c>
      <c r="AK120" s="135">
        <v>2020</v>
      </c>
      <c r="AM120" s="111"/>
    </row>
    <row r="121" spans="1:39" ht="75" customHeight="1" x14ac:dyDescent="0.25">
      <c r="A121" s="129"/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30"/>
      <c r="P121" s="130"/>
      <c r="Q121" s="130"/>
      <c r="R121" s="130"/>
      <c r="S121" s="130"/>
      <c r="T121" s="130"/>
      <c r="U121" s="129"/>
      <c r="V121" s="129"/>
      <c r="W121" s="129"/>
      <c r="X121" s="131"/>
      <c r="Y121" s="131"/>
      <c r="Z121" s="131"/>
      <c r="AA121" s="131"/>
      <c r="AB121" s="132" t="s">
        <v>226</v>
      </c>
      <c r="AC121" s="133" t="s">
        <v>3</v>
      </c>
      <c r="AD121" s="109">
        <v>0</v>
      </c>
      <c r="AE121" s="109">
        <v>0</v>
      </c>
      <c r="AF121" s="109">
        <v>0</v>
      </c>
      <c r="AG121" s="109">
        <v>0</v>
      </c>
      <c r="AH121" s="109">
        <v>83412.3</v>
      </c>
      <c r="AI121" s="109">
        <f>165410.2+1107.4</f>
        <v>166517.6</v>
      </c>
      <c r="AJ121" s="109">
        <f>SUM(AH121:AI121)</f>
        <v>249929.90000000002</v>
      </c>
      <c r="AK121" s="135">
        <v>2020</v>
      </c>
    </row>
    <row r="122" spans="1:39" ht="50.25" customHeight="1" x14ac:dyDescent="0.25">
      <c r="A122" s="129"/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30"/>
      <c r="P122" s="130"/>
      <c r="Q122" s="130"/>
      <c r="R122" s="130"/>
      <c r="S122" s="130"/>
      <c r="T122" s="130"/>
      <c r="U122" s="129"/>
      <c r="V122" s="129"/>
      <c r="W122" s="129"/>
      <c r="X122" s="131"/>
      <c r="Y122" s="131"/>
      <c r="Z122" s="131"/>
      <c r="AA122" s="131"/>
      <c r="AB122" s="132" t="s">
        <v>191</v>
      </c>
      <c r="AC122" s="133" t="s">
        <v>65</v>
      </c>
      <c r="AD122" s="135">
        <v>0</v>
      </c>
      <c r="AE122" s="135">
        <v>0</v>
      </c>
      <c r="AF122" s="135">
        <v>0</v>
      </c>
      <c r="AG122" s="135">
        <v>0</v>
      </c>
      <c r="AH122" s="135">
        <v>1000</v>
      </c>
      <c r="AI122" s="135">
        <v>5002</v>
      </c>
      <c r="AJ122" s="135">
        <v>5002</v>
      </c>
      <c r="AK122" s="135">
        <v>2020</v>
      </c>
    </row>
    <row r="123" spans="1:39" ht="57.6" customHeight="1" x14ac:dyDescent="0.25">
      <c r="A123" s="129" t="s">
        <v>25</v>
      </c>
      <c r="B123" s="129" t="s">
        <v>30</v>
      </c>
      <c r="C123" s="129" t="s">
        <v>29</v>
      </c>
      <c r="D123" s="129" t="s">
        <v>25</v>
      </c>
      <c r="E123" s="129" t="s">
        <v>31</v>
      </c>
      <c r="F123" s="129" t="s">
        <v>25</v>
      </c>
      <c r="G123" s="129" t="s">
        <v>28</v>
      </c>
      <c r="H123" s="129" t="s">
        <v>25</v>
      </c>
      <c r="I123" s="129" t="s">
        <v>26</v>
      </c>
      <c r="J123" s="129" t="s">
        <v>28</v>
      </c>
      <c r="K123" s="129" t="s">
        <v>198</v>
      </c>
      <c r="L123" s="129" t="s">
        <v>26</v>
      </c>
      <c r="M123" s="129" t="s">
        <v>31</v>
      </c>
      <c r="N123" s="129" t="s">
        <v>28</v>
      </c>
      <c r="O123" s="130"/>
      <c r="P123" s="130"/>
      <c r="Q123" s="130"/>
      <c r="R123" s="130"/>
      <c r="S123" s="130"/>
      <c r="T123" s="130"/>
      <c r="U123" s="129"/>
      <c r="V123" s="129"/>
      <c r="W123" s="129"/>
      <c r="X123" s="131"/>
      <c r="Y123" s="131" t="s">
        <v>30</v>
      </c>
      <c r="Z123" s="131" t="s">
        <v>29</v>
      </c>
      <c r="AA123" s="131" t="s">
        <v>25</v>
      </c>
      <c r="AB123" s="132" t="s">
        <v>221</v>
      </c>
      <c r="AC123" s="133" t="s">
        <v>3</v>
      </c>
      <c r="AD123" s="109">
        <v>0</v>
      </c>
      <c r="AE123" s="109">
        <v>0</v>
      </c>
      <c r="AF123" s="109">
        <v>0</v>
      </c>
      <c r="AG123" s="109">
        <v>0</v>
      </c>
      <c r="AH123" s="109">
        <v>1836</v>
      </c>
      <c r="AI123" s="109">
        <f>60.3+1620.4+241.1</f>
        <v>1921.8</v>
      </c>
      <c r="AJ123" s="109">
        <f>SUM(AD123:AI123)</f>
        <v>3757.8</v>
      </c>
      <c r="AK123" s="135">
        <v>2020</v>
      </c>
    </row>
    <row r="124" spans="1:39" ht="55.9" customHeight="1" x14ac:dyDescent="0.25">
      <c r="A124" s="129"/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30"/>
      <c r="P124" s="130"/>
      <c r="Q124" s="130"/>
      <c r="R124" s="130"/>
      <c r="S124" s="130"/>
      <c r="T124" s="130"/>
      <c r="U124" s="129"/>
      <c r="V124" s="129"/>
      <c r="W124" s="129"/>
      <c r="X124" s="131"/>
      <c r="Y124" s="131"/>
      <c r="Z124" s="131"/>
      <c r="AA124" s="131"/>
      <c r="AB124" s="132" t="s">
        <v>227</v>
      </c>
      <c r="AC124" s="133" t="s">
        <v>3</v>
      </c>
      <c r="AD124" s="109">
        <v>0</v>
      </c>
      <c r="AE124" s="109">
        <v>0</v>
      </c>
      <c r="AF124" s="109">
        <v>0</v>
      </c>
      <c r="AG124" s="109">
        <v>0</v>
      </c>
      <c r="AH124" s="109">
        <v>304164</v>
      </c>
      <c r="AI124" s="109">
        <f>9991.9+268439.4+39932.1</f>
        <v>318363.40000000002</v>
      </c>
      <c r="AJ124" s="109">
        <f>SUM(AH124:AI124)</f>
        <v>622527.4</v>
      </c>
      <c r="AK124" s="135">
        <v>2020</v>
      </c>
    </row>
    <row r="125" spans="1:39" ht="37.9" customHeight="1" x14ac:dyDescent="0.25">
      <c r="A125" s="129"/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30"/>
      <c r="P125" s="130"/>
      <c r="Q125" s="130"/>
      <c r="R125" s="130"/>
      <c r="S125" s="130"/>
      <c r="T125" s="130"/>
      <c r="U125" s="129"/>
      <c r="V125" s="129"/>
      <c r="W125" s="129"/>
      <c r="X125" s="131"/>
      <c r="Y125" s="131"/>
      <c r="Z125" s="131"/>
      <c r="AA125" s="131"/>
      <c r="AB125" s="132" t="s">
        <v>192</v>
      </c>
      <c r="AC125" s="133" t="s">
        <v>193</v>
      </c>
      <c r="AD125" s="135">
        <v>0</v>
      </c>
      <c r="AE125" s="135">
        <v>0</v>
      </c>
      <c r="AF125" s="135">
        <v>0</v>
      </c>
      <c r="AG125" s="135">
        <v>0</v>
      </c>
      <c r="AH125" s="135">
        <v>150</v>
      </c>
      <c r="AI125" s="135">
        <v>150</v>
      </c>
      <c r="AJ125" s="135">
        <v>150</v>
      </c>
      <c r="AK125" s="135">
        <v>2020</v>
      </c>
    </row>
    <row r="126" spans="1:39" ht="52.15" customHeight="1" x14ac:dyDescent="0.25">
      <c r="A126" s="129" t="s">
        <v>25</v>
      </c>
      <c r="B126" s="129" t="s">
        <v>30</v>
      </c>
      <c r="C126" s="129" t="s">
        <v>29</v>
      </c>
      <c r="D126" s="129" t="s">
        <v>25</v>
      </c>
      <c r="E126" s="129" t="s">
        <v>31</v>
      </c>
      <c r="F126" s="129" t="s">
        <v>25</v>
      </c>
      <c r="G126" s="129" t="s">
        <v>28</v>
      </c>
      <c r="H126" s="129" t="s">
        <v>25</v>
      </c>
      <c r="I126" s="129" t="s">
        <v>26</v>
      </c>
      <c r="J126" s="129" t="s">
        <v>28</v>
      </c>
      <c r="K126" s="129" t="s">
        <v>25</v>
      </c>
      <c r="L126" s="129" t="s">
        <v>27</v>
      </c>
      <c r="M126" s="129" t="s">
        <v>25</v>
      </c>
      <c r="N126" s="129" t="s">
        <v>25</v>
      </c>
      <c r="O126" s="130"/>
      <c r="P126" s="130"/>
      <c r="Q126" s="130"/>
      <c r="R126" s="130"/>
      <c r="S126" s="130"/>
      <c r="T126" s="130"/>
      <c r="U126" s="129"/>
      <c r="V126" s="129"/>
      <c r="W126" s="129"/>
      <c r="X126" s="131"/>
      <c r="Y126" s="131" t="s">
        <v>25</v>
      </c>
      <c r="Z126" s="131" t="s">
        <v>25</v>
      </c>
      <c r="AA126" s="131" t="s">
        <v>27</v>
      </c>
      <c r="AB126" s="132" t="s">
        <v>228</v>
      </c>
      <c r="AC126" s="133" t="s">
        <v>3</v>
      </c>
      <c r="AD126" s="109">
        <v>0</v>
      </c>
      <c r="AE126" s="109">
        <v>0</v>
      </c>
      <c r="AF126" s="109">
        <v>0</v>
      </c>
      <c r="AG126" s="109">
        <v>0</v>
      </c>
      <c r="AH126" s="109">
        <v>0</v>
      </c>
      <c r="AI126" s="109">
        <v>1007</v>
      </c>
      <c r="AJ126" s="109">
        <f>AI126</f>
        <v>1007</v>
      </c>
      <c r="AK126" s="135">
        <v>2020</v>
      </c>
    </row>
    <row r="127" spans="1:39" ht="36.6" customHeight="1" x14ac:dyDescent="0.25">
      <c r="A127" s="136"/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2" t="s">
        <v>229</v>
      </c>
      <c r="AC127" s="133" t="s">
        <v>2</v>
      </c>
      <c r="AD127" s="135">
        <v>0</v>
      </c>
      <c r="AE127" s="135">
        <v>0</v>
      </c>
      <c r="AF127" s="135">
        <v>0</v>
      </c>
      <c r="AG127" s="135">
        <v>0</v>
      </c>
      <c r="AH127" s="135">
        <v>0</v>
      </c>
      <c r="AI127" s="135">
        <v>0</v>
      </c>
      <c r="AJ127" s="135">
        <v>0</v>
      </c>
      <c r="AK127" s="135">
        <v>2020</v>
      </c>
    </row>
    <row r="128" spans="1:39" ht="42" customHeight="1" x14ac:dyDescent="0.25">
      <c r="A128" s="136"/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7"/>
      <c r="Y128" s="137"/>
      <c r="Z128" s="137"/>
      <c r="AA128" s="137"/>
      <c r="AB128" s="132" t="s">
        <v>230</v>
      </c>
      <c r="AC128" s="133" t="s">
        <v>2</v>
      </c>
      <c r="AD128" s="135">
        <v>0</v>
      </c>
      <c r="AE128" s="135">
        <v>0</v>
      </c>
      <c r="AF128" s="135">
        <v>0</v>
      </c>
      <c r="AG128" s="135">
        <v>0</v>
      </c>
      <c r="AH128" s="135">
        <v>0</v>
      </c>
      <c r="AI128" s="135">
        <v>1</v>
      </c>
      <c r="AJ128" s="135">
        <f>AI128</f>
        <v>1</v>
      </c>
      <c r="AK128" s="135">
        <v>2020</v>
      </c>
    </row>
    <row r="129" spans="1:37" ht="72" customHeight="1" x14ac:dyDescent="0.25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80"/>
      <c r="P129" s="80"/>
      <c r="Q129" s="80"/>
      <c r="R129" s="80"/>
      <c r="S129" s="80" t="s">
        <v>53</v>
      </c>
      <c r="T129" s="80"/>
      <c r="U129" s="79"/>
      <c r="V129" s="79"/>
      <c r="W129" s="79"/>
      <c r="X129" s="81"/>
      <c r="Y129" s="81"/>
      <c r="Z129" s="81"/>
      <c r="AA129" s="81"/>
      <c r="AB129" s="82" t="s">
        <v>118</v>
      </c>
      <c r="AC129" s="83" t="s">
        <v>3</v>
      </c>
      <c r="AD129" s="84">
        <f>SUM(AD131,AD134,AD137,AD139)</f>
        <v>8553.7000000000007</v>
      </c>
      <c r="AE129" s="84">
        <f>SUM(AE131,AE134,AE137,AE139)</f>
        <v>5875.5</v>
      </c>
      <c r="AF129" s="84">
        <f>SUM(AF131,AF134,AF137,AF135,AF132,AF139)</f>
        <v>898</v>
      </c>
      <c r="AG129" s="84">
        <f>SUM(AG131,AG134,AG137,AG135,AG132,AG139)</f>
        <v>2774.6</v>
      </c>
      <c r="AH129" s="84">
        <f t="shared" ref="AH129" si="6">SUM(AH131,AH134,AH137,AH135,AH132,AH139)</f>
        <v>2450</v>
      </c>
      <c r="AI129" s="84">
        <f>SUM(AI131,AI134,AI137,AI135,AI132,AI139)</f>
        <v>13950</v>
      </c>
      <c r="AJ129" s="84">
        <f>SUM(AD129:AI129)-0.1</f>
        <v>34501.700000000004</v>
      </c>
      <c r="AK129" s="85">
        <v>2020</v>
      </c>
    </row>
    <row r="130" spans="1:37" ht="52.15" customHeight="1" x14ac:dyDescent="0.25">
      <c r="A130" s="91"/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0"/>
      <c r="P130" s="90"/>
      <c r="Q130" s="90"/>
      <c r="R130" s="90"/>
      <c r="S130" s="90"/>
      <c r="T130" s="90"/>
      <c r="U130" s="91"/>
      <c r="V130" s="91"/>
      <c r="W130" s="91"/>
      <c r="X130" s="56"/>
      <c r="Y130" s="56"/>
      <c r="Z130" s="56"/>
      <c r="AA130" s="56"/>
      <c r="AB130" s="58" t="s">
        <v>119</v>
      </c>
      <c r="AC130" s="8" t="s">
        <v>2</v>
      </c>
      <c r="AD130" s="19">
        <v>15</v>
      </c>
      <c r="AE130" s="19">
        <v>15</v>
      </c>
      <c r="AF130" s="19">
        <v>15</v>
      </c>
      <c r="AG130" s="19">
        <v>15</v>
      </c>
      <c r="AH130" s="19">
        <v>15</v>
      </c>
      <c r="AI130" s="19">
        <v>15</v>
      </c>
      <c r="AJ130" s="19">
        <v>15</v>
      </c>
      <c r="AK130" s="19">
        <v>2020</v>
      </c>
    </row>
    <row r="131" spans="1:37" ht="66" customHeight="1" x14ac:dyDescent="0.25">
      <c r="A131" s="91" t="s">
        <v>25</v>
      </c>
      <c r="B131" s="91" t="s">
        <v>30</v>
      </c>
      <c r="C131" s="91" t="s">
        <v>29</v>
      </c>
      <c r="D131" s="91" t="s">
        <v>25</v>
      </c>
      <c r="E131" s="91" t="s">
        <v>31</v>
      </c>
      <c r="F131" s="91" t="s">
        <v>25</v>
      </c>
      <c r="G131" s="91" t="s">
        <v>28</v>
      </c>
      <c r="H131" s="91" t="s">
        <v>25</v>
      </c>
      <c r="I131" s="91" t="s">
        <v>26</v>
      </c>
      <c r="J131" s="91" t="s">
        <v>28</v>
      </c>
      <c r="K131" s="91" t="s">
        <v>25</v>
      </c>
      <c r="L131" s="91" t="s">
        <v>28</v>
      </c>
      <c r="M131" s="91" t="s">
        <v>25</v>
      </c>
      <c r="N131" s="91" t="s">
        <v>25</v>
      </c>
      <c r="O131" s="90"/>
      <c r="P131" s="90"/>
      <c r="Q131" s="90"/>
      <c r="R131" s="90"/>
      <c r="S131" s="90"/>
      <c r="T131" s="90" t="s">
        <v>54</v>
      </c>
      <c r="U131" s="91"/>
      <c r="V131" s="91"/>
      <c r="W131" s="91"/>
      <c r="X131" s="56"/>
      <c r="Y131" s="56" t="s">
        <v>25</v>
      </c>
      <c r="Z131" s="56" t="s">
        <v>25</v>
      </c>
      <c r="AA131" s="56" t="s">
        <v>27</v>
      </c>
      <c r="AB131" s="58" t="s">
        <v>120</v>
      </c>
      <c r="AC131" s="8" t="s">
        <v>3</v>
      </c>
      <c r="AD131" s="45">
        <v>2891.7</v>
      </c>
      <c r="AE131" s="45">
        <v>940.8</v>
      </c>
      <c r="AF131" s="45">
        <v>0</v>
      </c>
      <c r="AG131" s="45">
        <v>0</v>
      </c>
      <c r="AH131" s="45">
        <v>0</v>
      </c>
      <c r="AI131" s="45">
        <v>0</v>
      </c>
      <c r="AJ131" s="45">
        <f>SUM(AD131:AI131)</f>
        <v>3832.5</v>
      </c>
      <c r="AK131" s="19">
        <v>2016</v>
      </c>
    </row>
    <row r="132" spans="1:37" ht="72" customHeight="1" x14ac:dyDescent="0.25">
      <c r="A132" s="91" t="s">
        <v>25</v>
      </c>
      <c r="B132" s="91" t="s">
        <v>30</v>
      </c>
      <c r="C132" s="91" t="s">
        <v>29</v>
      </c>
      <c r="D132" s="91" t="s">
        <v>25</v>
      </c>
      <c r="E132" s="91" t="s">
        <v>31</v>
      </c>
      <c r="F132" s="91" t="s">
        <v>25</v>
      </c>
      <c r="G132" s="91" t="s">
        <v>28</v>
      </c>
      <c r="H132" s="91" t="s">
        <v>25</v>
      </c>
      <c r="I132" s="91" t="s">
        <v>26</v>
      </c>
      <c r="J132" s="91" t="s">
        <v>28</v>
      </c>
      <c r="K132" s="91" t="s">
        <v>25</v>
      </c>
      <c r="L132" s="91" t="s">
        <v>28</v>
      </c>
      <c r="M132" s="91" t="s">
        <v>25</v>
      </c>
      <c r="N132" s="91" t="s">
        <v>25</v>
      </c>
      <c r="O132" s="90"/>
      <c r="P132" s="90"/>
      <c r="Q132" s="90"/>
      <c r="R132" s="90"/>
      <c r="S132" s="90"/>
      <c r="T132" s="90" t="s">
        <v>54</v>
      </c>
      <c r="U132" s="91"/>
      <c r="V132" s="91"/>
      <c r="W132" s="91"/>
      <c r="X132" s="56"/>
      <c r="Y132" s="56" t="s">
        <v>25</v>
      </c>
      <c r="Z132" s="56" t="s">
        <v>25</v>
      </c>
      <c r="AA132" s="56" t="s">
        <v>25</v>
      </c>
      <c r="AB132" s="58" t="s">
        <v>120</v>
      </c>
      <c r="AC132" s="8" t="s">
        <v>3</v>
      </c>
      <c r="AD132" s="45">
        <v>0</v>
      </c>
      <c r="AE132" s="45">
        <v>0</v>
      </c>
      <c r="AF132" s="45">
        <v>0</v>
      </c>
      <c r="AG132" s="45">
        <v>900</v>
      </c>
      <c r="AH132" s="109">
        <v>2450</v>
      </c>
      <c r="AI132" s="109">
        <v>7950</v>
      </c>
      <c r="AJ132" s="45">
        <f>SUM(AD132:AI132)</f>
        <v>11300</v>
      </c>
      <c r="AK132" s="19">
        <v>2020</v>
      </c>
    </row>
    <row r="133" spans="1:37" ht="49.9" customHeight="1" x14ac:dyDescent="0.25">
      <c r="A133" s="91"/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0"/>
      <c r="P133" s="90"/>
      <c r="Q133" s="90"/>
      <c r="R133" s="90"/>
      <c r="S133" s="90"/>
      <c r="T133" s="90"/>
      <c r="U133" s="91"/>
      <c r="V133" s="91"/>
      <c r="W133" s="91"/>
      <c r="X133" s="56"/>
      <c r="Y133" s="56"/>
      <c r="Z133" s="56"/>
      <c r="AA133" s="56"/>
      <c r="AB133" s="58" t="s">
        <v>121</v>
      </c>
      <c r="AC133" s="8" t="s">
        <v>2</v>
      </c>
      <c r="AD133" s="19">
        <v>1</v>
      </c>
      <c r="AE133" s="19">
        <v>1</v>
      </c>
      <c r="AF133" s="19">
        <v>1</v>
      </c>
      <c r="AG133" s="19">
        <v>1</v>
      </c>
      <c r="AH133" s="19">
        <v>1</v>
      </c>
      <c r="AI133" s="19">
        <v>1</v>
      </c>
      <c r="AJ133" s="19">
        <v>1</v>
      </c>
      <c r="AK133" s="19">
        <v>2020</v>
      </c>
    </row>
    <row r="134" spans="1:37" ht="61.15" customHeight="1" x14ac:dyDescent="0.25">
      <c r="A134" s="91" t="s">
        <v>25</v>
      </c>
      <c r="B134" s="91" t="s">
        <v>30</v>
      </c>
      <c r="C134" s="91" t="s">
        <v>29</v>
      </c>
      <c r="D134" s="91" t="s">
        <v>25</v>
      </c>
      <c r="E134" s="91" t="s">
        <v>31</v>
      </c>
      <c r="F134" s="91" t="s">
        <v>25</v>
      </c>
      <c r="G134" s="91" t="s">
        <v>28</v>
      </c>
      <c r="H134" s="91" t="s">
        <v>25</v>
      </c>
      <c r="I134" s="91" t="s">
        <v>26</v>
      </c>
      <c r="J134" s="91" t="s">
        <v>28</v>
      </c>
      <c r="K134" s="91" t="s">
        <v>25</v>
      </c>
      <c r="L134" s="91" t="s">
        <v>28</v>
      </c>
      <c r="M134" s="91" t="s">
        <v>25</v>
      </c>
      <c r="N134" s="91" t="s">
        <v>25</v>
      </c>
      <c r="O134" s="90"/>
      <c r="P134" s="90"/>
      <c r="Q134" s="90"/>
      <c r="R134" s="90"/>
      <c r="S134" s="90"/>
      <c r="T134" s="90" t="s">
        <v>15</v>
      </c>
      <c r="U134" s="91"/>
      <c r="V134" s="91"/>
      <c r="W134" s="91"/>
      <c r="X134" s="56"/>
      <c r="Y134" s="56" t="s">
        <v>25</v>
      </c>
      <c r="Z134" s="56" t="s">
        <v>25</v>
      </c>
      <c r="AA134" s="56" t="s">
        <v>28</v>
      </c>
      <c r="AB134" s="58" t="s">
        <v>122</v>
      </c>
      <c r="AC134" s="8" t="s">
        <v>3</v>
      </c>
      <c r="AD134" s="45">
        <v>810</v>
      </c>
      <c r="AE134" s="45">
        <v>199.7</v>
      </c>
      <c r="AF134" s="45">
        <v>0</v>
      </c>
      <c r="AG134" s="45">
        <v>0</v>
      </c>
      <c r="AH134" s="45">
        <v>0</v>
      </c>
      <c r="AI134" s="45">
        <v>0</v>
      </c>
      <c r="AJ134" s="18">
        <f>SUM(AD134:AI134)</f>
        <v>1009.7</v>
      </c>
      <c r="AK134" s="19">
        <v>2016</v>
      </c>
    </row>
    <row r="135" spans="1:37" ht="66" customHeight="1" x14ac:dyDescent="0.25">
      <c r="A135" s="91" t="s">
        <v>25</v>
      </c>
      <c r="B135" s="91" t="s">
        <v>30</v>
      </c>
      <c r="C135" s="91" t="s">
        <v>29</v>
      </c>
      <c r="D135" s="91" t="s">
        <v>25</v>
      </c>
      <c r="E135" s="91" t="s">
        <v>31</v>
      </c>
      <c r="F135" s="91" t="s">
        <v>25</v>
      </c>
      <c r="G135" s="91" t="s">
        <v>28</v>
      </c>
      <c r="H135" s="91" t="s">
        <v>25</v>
      </c>
      <c r="I135" s="91" t="s">
        <v>26</v>
      </c>
      <c r="J135" s="91" t="s">
        <v>28</v>
      </c>
      <c r="K135" s="91" t="s">
        <v>25</v>
      </c>
      <c r="L135" s="91" t="s">
        <v>28</v>
      </c>
      <c r="M135" s="91" t="s">
        <v>25</v>
      </c>
      <c r="N135" s="91" t="s">
        <v>25</v>
      </c>
      <c r="O135" s="90"/>
      <c r="P135" s="90"/>
      <c r="Q135" s="90"/>
      <c r="R135" s="90"/>
      <c r="S135" s="90"/>
      <c r="T135" s="90" t="s">
        <v>15</v>
      </c>
      <c r="U135" s="91"/>
      <c r="V135" s="91"/>
      <c r="W135" s="91"/>
      <c r="X135" s="56"/>
      <c r="Y135" s="56" t="s">
        <v>25</v>
      </c>
      <c r="Z135" s="56" t="s">
        <v>25</v>
      </c>
      <c r="AA135" s="56" t="s">
        <v>25</v>
      </c>
      <c r="AB135" s="58" t="s">
        <v>122</v>
      </c>
      <c r="AC135" s="8" t="s">
        <v>3</v>
      </c>
      <c r="AD135" s="45">
        <v>0</v>
      </c>
      <c r="AE135" s="45">
        <v>0</v>
      </c>
      <c r="AF135" s="45">
        <v>0</v>
      </c>
      <c r="AG135" s="45">
        <v>0</v>
      </c>
      <c r="AH135" s="109">
        <v>0</v>
      </c>
      <c r="AI135" s="109">
        <v>6000</v>
      </c>
      <c r="AJ135" s="18">
        <f>SUM(AD135:AI135)</f>
        <v>6000</v>
      </c>
      <c r="AK135" s="19">
        <v>2020</v>
      </c>
    </row>
    <row r="136" spans="1:37" ht="54.6" customHeight="1" x14ac:dyDescent="0.25">
      <c r="A136" s="91"/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0"/>
      <c r="P136" s="90"/>
      <c r="Q136" s="90"/>
      <c r="R136" s="90"/>
      <c r="S136" s="90"/>
      <c r="T136" s="90"/>
      <c r="U136" s="91"/>
      <c r="V136" s="91"/>
      <c r="W136" s="91"/>
      <c r="X136" s="56"/>
      <c r="Y136" s="56"/>
      <c r="Z136" s="56"/>
      <c r="AA136" s="56"/>
      <c r="AB136" s="58" t="s">
        <v>123</v>
      </c>
      <c r="AC136" s="8" t="s">
        <v>2</v>
      </c>
      <c r="AD136" s="19">
        <v>1</v>
      </c>
      <c r="AE136" s="19">
        <v>1</v>
      </c>
      <c r="AF136" s="19">
        <v>1</v>
      </c>
      <c r="AG136" s="19">
        <v>1</v>
      </c>
      <c r="AH136" s="19">
        <v>1</v>
      </c>
      <c r="AI136" s="19">
        <v>1</v>
      </c>
      <c r="AJ136" s="19">
        <v>1</v>
      </c>
      <c r="AK136" s="19">
        <v>2020</v>
      </c>
    </row>
    <row r="137" spans="1:37" ht="66" customHeight="1" x14ac:dyDescent="0.25">
      <c r="A137" s="91" t="s">
        <v>25</v>
      </c>
      <c r="B137" s="91" t="s">
        <v>25</v>
      </c>
      <c r="C137" s="91" t="s">
        <v>32</v>
      </c>
      <c r="D137" s="91" t="s">
        <v>25</v>
      </c>
      <c r="E137" s="91" t="s">
        <v>31</v>
      </c>
      <c r="F137" s="91" t="s">
        <v>25</v>
      </c>
      <c r="G137" s="91" t="s">
        <v>28</v>
      </c>
      <c r="H137" s="91" t="s">
        <v>25</v>
      </c>
      <c r="I137" s="91" t="s">
        <v>26</v>
      </c>
      <c r="J137" s="91" t="s">
        <v>28</v>
      </c>
      <c r="K137" s="91" t="s">
        <v>25</v>
      </c>
      <c r="L137" s="91" t="s">
        <v>28</v>
      </c>
      <c r="M137" s="91" t="s">
        <v>25</v>
      </c>
      <c r="N137" s="91" t="s">
        <v>25</v>
      </c>
      <c r="O137" s="90"/>
      <c r="P137" s="90"/>
      <c r="Q137" s="90"/>
      <c r="R137" s="90"/>
      <c r="S137" s="90"/>
      <c r="T137" s="90" t="s">
        <v>54</v>
      </c>
      <c r="U137" s="91"/>
      <c r="V137" s="91"/>
      <c r="W137" s="91"/>
      <c r="X137" s="56"/>
      <c r="Y137" s="56" t="s">
        <v>25</v>
      </c>
      <c r="Z137" s="56" t="s">
        <v>25</v>
      </c>
      <c r="AA137" s="56" t="s">
        <v>29</v>
      </c>
      <c r="AB137" s="58" t="s">
        <v>124</v>
      </c>
      <c r="AC137" s="8" t="s">
        <v>3</v>
      </c>
      <c r="AD137" s="45">
        <v>4852</v>
      </c>
      <c r="AE137" s="45">
        <v>4735</v>
      </c>
      <c r="AF137" s="45">
        <v>0</v>
      </c>
      <c r="AG137" s="45">
        <v>0</v>
      </c>
      <c r="AH137" s="45">
        <v>0</v>
      </c>
      <c r="AI137" s="45">
        <v>0</v>
      </c>
      <c r="AJ137" s="45">
        <f>SUM(AD137:AI137)</f>
        <v>9587</v>
      </c>
      <c r="AK137" s="19">
        <v>2015</v>
      </c>
    </row>
    <row r="138" spans="1:37" ht="72.599999999999994" customHeight="1" x14ac:dyDescent="0.25">
      <c r="A138" s="91"/>
      <c r="B138" s="91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0"/>
      <c r="P138" s="90"/>
      <c r="Q138" s="90"/>
      <c r="R138" s="90"/>
      <c r="S138" s="90"/>
      <c r="T138" s="90"/>
      <c r="U138" s="91"/>
      <c r="V138" s="91"/>
      <c r="W138" s="91"/>
      <c r="X138" s="56"/>
      <c r="Y138" s="56"/>
      <c r="Z138" s="56"/>
      <c r="AA138" s="56"/>
      <c r="AB138" s="58" t="s">
        <v>125</v>
      </c>
      <c r="AC138" s="8" t="s">
        <v>60</v>
      </c>
      <c r="AD138" s="19">
        <v>1</v>
      </c>
      <c r="AE138" s="19">
        <v>1</v>
      </c>
      <c r="AF138" s="19">
        <v>1</v>
      </c>
      <c r="AG138" s="19">
        <v>1</v>
      </c>
      <c r="AH138" s="19">
        <v>1</v>
      </c>
      <c r="AI138" s="19">
        <v>1</v>
      </c>
      <c r="AJ138" s="19">
        <v>1</v>
      </c>
      <c r="AK138" s="19">
        <v>2015</v>
      </c>
    </row>
    <row r="139" spans="1:37" ht="53.45" customHeight="1" x14ac:dyDescent="0.25">
      <c r="A139" s="91" t="s">
        <v>25</v>
      </c>
      <c r="B139" s="91" t="s">
        <v>30</v>
      </c>
      <c r="C139" s="91" t="s">
        <v>29</v>
      </c>
      <c r="D139" s="91" t="s">
        <v>25</v>
      </c>
      <c r="E139" s="91" t="s">
        <v>31</v>
      </c>
      <c r="F139" s="91" t="s">
        <v>25</v>
      </c>
      <c r="G139" s="91" t="s">
        <v>29</v>
      </c>
      <c r="H139" s="91" t="s">
        <v>25</v>
      </c>
      <c r="I139" s="91" t="s">
        <v>26</v>
      </c>
      <c r="J139" s="91" t="s">
        <v>28</v>
      </c>
      <c r="K139" s="91" t="s">
        <v>25</v>
      </c>
      <c r="L139" s="91" t="s">
        <v>28</v>
      </c>
      <c r="M139" s="91" t="s">
        <v>25</v>
      </c>
      <c r="N139" s="91" t="s">
        <v>25</v>
      </c>
      <c r="O139" s="90"/>
      <c r="P139" s="90"/>
      <c r="Q139" s="90"/>
      <c r="R139" s="90"/>
      <c r="S139" s="90"/>
      <c r="T139" s="90"/>
      <c r="U139" s="91"/>
      <c r="V139" s="91"/>
      <c r="W139" s="91"/>
      <c r="X139" s="56"/>
      <c r="Y139" s="56" t="s">
        <v>25</v>
      </c>
      <c r="Z139" s="56" t="s">
        <v>25</v>
      </c>
      <c r="AA139" s="56" t="s">
        <v>25</v>
      </c>
      <c r="AB139" s="58" t="s">
        <v>165</v>
      </c>
      <c r="AC139" s="8" t="s">
        <v>3</v>
      </c>
      <c r="AD139" s="45">
        <v>0</v>
      </c>
      <c r="AE139" s="45">
        <v>0</v>
      </c>
      <c r="AF139" s="45">
        <v>898</v>
      </c>
      <c r="AG139" s="45">
        <v>1874.6</v>
      </c>
      <c r="AH139" s="45">
        <v>0</v>
      </c>
      <c r="AI139" s="45">
        <v>0</v>
      </c>
      <c r="AJ139" s="18">
        <f>SUM(AD139:AI139)</f>
        <v>2772.6</v>
      </c>
      <c r="AK139" s="19">
        <v>2018</v>
      </c>
    </row>
    <row r="140" spans="1:37" ht="56.45" customHeight="1" x14ac:dyDescent="0.25">
      <c r="A140" s="91"/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0"/>
      <c r="P140" s="90"/>
      <c r="Q140" s="90"/>
      <c r="R140" s="90"/>
      <c r="S140" s="90"/>
      <c r="T140" s="90"/>
      <c r="U140" s="91"/>
      <c r="V140" s="91"/>
      <c r="W140" s="91"/>
      <c r="X140" s="56"/>
      <c r="Y140" s="56"/>
      <c r="Z140" s="56"/>
      <c r="AA140" s="56"/>
      <c r="AB140" s="58" t="s">
        <v>159</v>
      </c>
      <c r="AC140" s="8" t="s">
        <v>2</v>
      </c>
      <c r="AD140" s="19">
        <v>0</v>
      </c>
      <c r="AE140" s="19">
        <v>0</v>
      </c>
      <c r="AF140" s="19">
        <v>1</v>
      </c>
      <c r="AG140" s="19">
        <v>1</v>
      </c>
      <c r="AH140" s="19">
        <v>1</v>
      </c>
      <c r="AI140" s="19">
        <v>1</v>
      </c>
      <c r="AJ140" s="19">
        <v>1</v>
      </c>
      <c r="AK140" s="19">
        <v>2020</v>
      </c>
    </row>
    <row r="141" spans="1:37" ht="69.599999999999994" customHeight="1" x14ac:dyDescent="0.25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4"/>
      <c r="P141" s="64"/>
      <c r="Q141" s="64"/>
      <c r="R141" s="64" t="s">
        <v>55</v>
      </c>
      <c r="S141" s="64"/>
      <c r="T141" s="64"/>
      <c r="U141" s="63"/>
      <c r="V141" s="63"/>
      <c r="W141" s="63"/>
      <c r="X141" s="78"/>
      <c r="Y141" s="78"/>
      <c r="Z141" s="78"/>
      <c r="AA141" s="78"/>
      <c r="AB141" s="65" t="s">
        <v>126</v>
      </c>
      <c r="AC141" s="66" t="s">
        <v>3</v>
      </c>
      <c r="AD141" s="67">
        <v>35617.9</v>
      </c>
      <c r="AE141" s="67">
        <f>AE142</f>
        <v>134536</v>
      </c>
      <c r="AF141" s="67">
        <f>AF142</f>
        <v>5593.9</v>
      </c>
      <c r="AG141" s="67">
        <f t="shared" ref="AG141:AI141" si="7">AG142</f>
        <v>104098.4</v>
      </c>
      <c r="AH141" s="67">
        <f t="shared" si="7"/>
        <v>30645</v>
      </c>
      <c r="AI141" s="67">
        <f t="shared" si="7"/>
        <v>10676</v>
      </c>
      <c r="AJ141" s="67">
        <f>SUM(AD141:AI141)</f>
        <v>321167.19999999995</v>
      </c>
      <c r="AK141" s="68">
        <v>2020</v>
      </c>
    </row>
    <row r="142" spans="1:37" ht="64.900000000000006" customHeight="1" x14ac:dyDescent="0.25">
      <c r="A142" s="79"/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80"/>
      <c r="P142" s="80"/>
      <c r="Q142" s="80"/>
      <c r="R142" s="80"/>
      <c r="S142" s="80" t="s">
        <v>58</v>
      </c>
      <c r="T142" s="80"/>
      <c r="U142" s="79"/>
      <c r="V142" s="79"/>
      <c r="W142" s="79"/>
      <c r="X142" s="81"/>
      <c r="Y142" s="81"/>
      <c r="Z142" s="81"/>
      <c r="AA142" s="81"/>
      <c r="AB142" s="82" t="s">
        <v>127</v>
      </c>
      <c r="AC142" s="83" t="s">
        <v>3</v>
      </c>
      <c r="AD142" s="84">
        <f>AD141</f>
        <v>35617.9</v>
      </c>
      <c r="AE142" s="84">
        <f>AE161+AE166</f>
        <v>134536</v>
      </c>
      <c r="AF142" s="84">
        <f>AF161+AF166</f>
        <v>5593.9</v>
      </c>
      <c r="AG142" s="84">
        <f>AG161+AG170</f>
        <v>104098.4</v>
      </c>
      <c r="AH142" s="84">
        <f>SUM(AH161,AH163,AH164)</f>
        <v>30645</v>
      </c>
      <c r="AI142" s="84">
        <f>AI161+AI162</f>
        <v>10676</v>
      </c>
      <c r="AJ142" s="84">
        <f>SUM(AD142:AI142)</f>
        <v>321167.19999999995</v>
      </c>
      <c r="AK142" s="85">
        <v>2020</v>
      </c>
    </row>
    <row r="143" spans="1:37" ht="48" customHeight="1" x14ac:dyDescent="0.25">
      <c r="A143" s="91"/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0"/>
      <c r="P143" s="90"/>
      <c r="Q143" s="90"/>
      <c r="R143" s="90"/>
      <c r="S143" s="90"/>
      <c r="T143" s="90"/>
      <c r="U143" s="91"/>
      <c r="V143" s="91"/>
      <c r="W143" s="91"/>
      <c r="X143" s="56"/>
      <c r="Y143" s="56"/>
      <c r="Z143" s="56"/>
      <c r="AA143" s="56"/>
      <c r="AB143" s="58" t="s">
        <v>128</v>
      </c>
      <c r="AC143" s="8" t="s">
        <v>7</v>
      </c>
      <c r="AD143" s="19">
        <v>5</v>
      </c>
      <c r="AE143" s="19">
        <v>5</v>
      </c>
      <c r="AF143" s="19">
        <v>0</v>
      </c>
      <c r="AG143" s="19">
        <v>0</v>
      </c>
      <c r="AH143" s="19">
        <v>0</v>
      </c>
      <c r="AI143" s="19">
        <v>0</v>
      </c>
      <c r="AJ143" s="19">
        <v>10</v>
      </c>
      <c r="AK143" s="19">
        <v>2016</v>
      </c>
    </row>
    <row r="144" spans="1:37" ht="61.15" customHeight="1" x14ac:dyDescent="0.25">
      <c r="A144" s="91"/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0"/>
      <c r="P144" s="90"/>
      <c r="Q144" s="90"/>
      <c r="R144" s="90"/>
      <c r="S144" s="90"/>
      <c r="T144" s="90"/>
      <c r="U144" s="91"/>
      <c r="V144" s="91"/>
      <c r="W144" s="91"/>
      <c r="X144" s="56"/>
      <c r="Y144" s="56"/>
      <c r="Z144" s="56"/>
      <c r="AA144" s="56"/>
      <c r="AB144" s="58" t="s">
        <v>129</v>
      </c>
      <c r="AC144" s="8" t="s">
        <v>7</v>
      </c>
      <c r="AD144" s="19">
        <v>5</v>
      </c>
      <c r="AE144" s="19">
        <v>5</v>
      </c>
      <c r="AF144" s="19">
        <v>0</v>
      </c>
      <c r="AG144" s="19">
        <v>0</v>
      </c>
      <c r="AH144" s="19">
        <v>0</v>
      </c>
      <c r="AI144" s="19">
        <v>0</v>
      </c>
      <c r="AJ144" s="19">
        <v>10</v>
      </c>
      <c r="AK144" s="19">
        <v>2016</v>
      </c>
    </row>
    <row r="145" spans="1:37" ht="51" customHeight="1" x14ac:dyDescent="0.25">
      <c r="A145" s="91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0"/>
      <c r="P145" s="90"/>
      <c r="Q145" s="90"/>
      <c r="R145" s="90"/>
      <c r="S145" s="90"/>
      <c r="T145" s="90"/>
      <c r="U145" s="91"/>
      <c r="V145" s="91"/>
      <c r="W145" s="91"/>
      <c r="X145" s="56"/>
      <c r="Y145" s="56"/>
      <c r="Z145" s="56"/>
      <c r="AA145" s="56"/>
      <c r="AB145" s="58" t="s">
        <v>130</v>
      </c>
      <c r="AC145" s="8" t="s">
        <v>7</v>
      </c>
      <c r="AD145" s="19">
        <v>5</v>
      </c>
      <c r="AE145" s="19">
        <v>5</v>
      </c>
      <c r="AF145" s="19">
        <v>0</v>
      </c>
      <c r="AG145" s="19">
        <v>0</v>
      </c>
      <c r="AH145" s="19">
        <v>0</v>
      </c>
      <c r="AI145" s="19">
        <v>0</v>
      </c>
      <c r="AJ145" s="19">
        <v>10</v>
      </c>
      <c r="AK145" s="19">
        <v>2016</v>
      </c>
    </row>
    <row r="146" spans="1:37" ht="45.75" customHeight="1" x14ac:dyDescent="0.25">
      <c r="A146" s="91"/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0"/>
      <c r="P146" s="90"/>
      <c r="Q146" s="90"/>
      <c r="R146" s="90"/>
      <c r="S146" s="90"/>
      <c r="T146" s="90"/>
      <c r="U146" s="91"/>
      <c r="V146" s="91"/>
      <c r="W146" s="91"/>
      <c r="X146" s="56"/>
      <c r="Y146" s="56"/>
      <c r="Z146" s="56"/>
      <c r="AA146" s="56"/>
      <c r="AB146" s="58" t="s">
        <v>170</v>
      </c>
      <c r="AC146" s="8" t="s">
        <v>7</v>
      </c>
      <c r="AD146" s="19">
        <v>0</v>
      </c>
      <c r="AE146" s="19">
        <v>0</v>
      </c>
      <c r="AF146" s="19">
        <v>50</v>
      </c>
      <c r="AG146" s="19">
        <v>70</v>
      </c>
      <c r="AH146" s="19">
        <v>90</v>
      </c>
      <c r="AI146" s="19">
        <v>100</v>
      </c>
      <c r="AJ146" s="19">
        <v>100</v>
      </c>
      <c r="AK146" s="19">
        <v>2020</v>
      </c>
    </row>
    <row r="147" spans="1:37" ht="48.75" customHeight="1" x14ac:dyDescent="0.25">
      <c r="A147" s="91"/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0"/>
      <c r="P147" s="90"/>
      <c r="Q147" s="90"/>
      <c r="R147" s="90"/>
      <c r="S147" s="90"/>
      <c r="T147" s="90" t="s">
        <v>56</v>
      </c>
      <c r="U147" s="91"/>
      <c r="V147" s="91"/>
      <c r="W147" s="91"/>
      <c r="X147" s="56"/>
      <c r="Y147" s="56"/>
      <c r="Z147" s="56"/>
      <c r="AA147" s="56"/>
      <c r="AB147" s="58" t="s">
        <v>131</v>
      </c>
      <c r="AC147" s="8" t="s">
        <v>60</v>
      </c>
      <c r="AD147" s="19">
        <v>1</v>
      </c>
      <c r="AE147" s="19">
        <v>1</v>
      </c>
      <c r="AF147" s="19">
        <v>1</v>
      </c>
      <c r="AG147" s="19">
        <v>1</v>
      </c>
      <c r="AH147" s="19">
        <v>1</v>
      </c>
      <c r="AI147" s="19">
        <v>1</v>
      </c>
      <c r="AJ147" s="19">
        <v>1</v>
      </c>
      <c r="AK147" s="19">
        <v>2020</v>
      </c>
    </row>
    <row r="148" spans="1:37" ht="48" customHeight="1" x14ac:dyDescent="0.25">
      <c r="A148" s="91"/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0"/>
      <c r="P148" s="90"/>
      <c r="Q148" s="90"/>
      <c r="R148" s="90"/>
      <c r="S148" s="90"/>
      <c r="T148" s="90"/>
      <c r="U148" s="91"/>
      <c r="V148" s="91"/>
      <c r="W148" s="91"/>
      <c r="X148" s="56"/>
      <c r="Y148" s="56"/>
      <c r="Z148" s="56"/>
      <c r="AA148" s="56"/>
      <c r="AB148" s="58" t="s">
        <v>132</v>
      </c>
      <c r="AC148" s="8" t="s">
        <v>7</v>
      </c>
      <c r="AD148" s="19">
        <v>5</v>
      </c>
      <c r="AE148" s="19">
        <v>5</v>
      </c>
      <c r="AF148" s="19">
        <v>5</v>
      </c>
      <c r="AG148" s="19">
        <v>5</v>
      </c>
      <c r="AH148" s="19">
        <v>5</v>
      </c>
      <c r="AI148" s="19">
        <v>5</v>
      </c>
      <c r="AJ148" s="19">
        <v>5</v>
      </c>
      <c r="AK148" s="19">
        <v>2020</v>
      </c>
    </row>
    <row r="149" spans="1:37" ht="46.5" customHeight="1" x14ac:dyDescent="0.25">
      <c r="A149" s="91"/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0"/>
      <c r="P149" s="90"/>
      <c r="Q149" s="90"/>
      <c r="R149" s="90"/>
      <c r="S149" s="90"/>
      <c r="T149" s="90"/>
      <c r="U149" s="91"/>
      <c r="V149" s="91"/>
      <c r="W149" s="91"/>
      <c r="X149" s="56"/>
      <c r="Y149" s="56"/>
      <c r="Z149" s="56"/>
      <c r="AA149" s="56"/>
      <c r="AB149" s="58" t="s">
        <v>133</v>
      </c>
      <c r="AC149" s="8" t="s">
        <v>7</v>
      </c>
      <c r="AD149" s="19">
        <v>5</v>
      </c>
      <c r="AE149" s="19">
        <v>5</v>
      </c>
      <c r="AF149" s="19">
        <v>5</v>
      </c>
      <c r="AG149" s="19">
        <v>5</v>
      </c>
      <c r="AH149" s="19">
        <v>5</v>
      </c>
      <c r="AI149" s="19">
        <v>5</v>
      </c>
      <c r="AJ149" s="19">
        <v>5</v>
      </c>
      <c r="AK149" s="19">
        <v>2020</v>
      </c>
    </row>
    <row r="150" spans="1:37" ht="48.75" customHeight="1" x14ac:dyDescent="0.25">
      <c r="A150" s="91"/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0"/>
      <c r="P150" s="90"/>
      <c r="Q150" s="90"/>
      <c r="R150" s="90"/>
      <c r="S150" s="90"/>
      <c r="T150" s="90"/>
      <c r="U150" s="91"/>
      <c r="V150" s="91"/>
      <c r="W150" s="91"/>
      <c r="X150" s="56"/>
      <c r="Y150" s="56"/>
      <c r="Z150" s="56"/>
      <c r="AA150" s="56"/>
      <c r="AB150" s="58" t="s">
        <v>134</v>
      </c>
      <c r="AC150" s="8" t="s">
        <v>7</v>
      </c>
      <c r="AD150" s="19">
        <v>5</v>
      </c>
      <c r="AE150" s="19">
        <v>5</v>
      </c>
      <c r="AF150" s="19">
        <v>5</v>
      </c>
      <c r="AG150" s="19">
        <v>5</v>
      </c>
      <c r="AH150" s="19">
        <v>5</v>
      </c>
      <c r="AI150" s="19">
        <v>5</v>
      </c>
      <c r="AJ150" s="19">
        <v>5</v>
      </c>
      <c r="AK150" s="19">
        <v>2020</v>
      </c>
    </row>
    <row r="151" spans="1:37" ht="58.5" customHeight="1" x14ac:dyDescent="0.25">
      <c r="A151" s="91"/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0"/>
      <c r="P151" s="90"/>
      <c r="Q151" s="90"/>
      <c r="R151" s="90"/>
      <c r="S151" s="90"/>
      <c r="T151" s="90" t="s">
        <v>56</v>
      </c>
      <c r="U151" s="91"/>
      <c r="V151" s="91"/>
      <c r="W151" s="91"/>
      <c r="X151" s="56"/>
      <c r="Y151" s="56"/>
      <c r="Z151" s="56"/>
      <c r="AA151" s="56"/>
      <c r="AB151" s="58" t="s">
        <v>135</v>
      </c>
      <c r="AC151" s="8" t="s">
        <v>60</v>
      </c>
      <c r="AD151" s="19">
        <v>1</v>
      </c>
      <c r="AE151" s="19">
        <v>1</v>
      </c>
      <c r="AF151" s="19">
        <v>1</v>
      </c>
      <c r="AG151" s="19">
        <v>1</v>
      </c>
      <c r="AH151" s="19">
        <v>1</v>
      </c>
      <c r="AI151" s="19">
        <v>1</v>
      </c>
      <c r="AJ151" s="19">
        <v>1</v>
      </c>
      <c r="AK151" s="19">
        <v>2020</v>
      </c>
    </row>
    <row r="152" spans="1:37" ht="48" customHeight="1" x14ac:dyDescent="0.25">
      <c r="A152" s="91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0"/>
      <c r="P152" s="90"/>
      <c r="Q152" s="90"/>
      <c r="R152" s="90"/>
      <c r="S152" s="90"/>
      <c r="T152" s="90"/>
      <c r="U152" s="91"/>
      <c r="V152" s="91"/>
      <c r="W152" s="91"/>
      <c r="X152" s="56"/>
      <c r="Y152" s="56"/>
      <c r="Z152" s="56"/>
      <c r="AA152" s="56"/>
      <c r="AB152" s="58" t="s">
        <v>136</v>
      </c>
      <c r="AC152" s="8" t="s">
        <v>42</v>
      </c>
      <c r="AD152" s="18">
        <v>313618.5</v>
      </c>
      <c r="AE152" s="18">
        <v>282256.59999999998</v>
      </c>
      <c r="AF152" s="18">
        <f>(AE152-AD152)+AE152</f>
        <v>250894.69999999995</v>
      </c>
      <c r="AG152" s="18">
        <f t="shared" ref="AG152:AI154" si="8">(AF152-AE152)+AF152</f>
        <v>219532.79999999993</v>
      </c>
      <c r="AH152" s="18">
        <f t="shared" si="8"/>
        <v>188170.89999999991</v>
      </c>
      <c r="AI152" s="18">
        <f t="shared" si="8"/>
        <v>156808.99999999988</v>
      </c>
      <c r="AJ152" s="18">
        <f>AI152</f>
        <v>156808.99999999988</v>
      </c>
      <c r="AK152" s="19">
        <v>2020</v>
      </c>
    </row>
    <row r="153" spans="1:37" ht="48.75" customHeight="1" x14ac:dyDescent="0.25">
      <c r="A153" s="91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0"/>
      <c r="P153" s="90"/>
      <c r="Q153" s="90"/>
      <c r="R153" s="90"/>
      <c r="S153" s="90"/>
      <c r="T153" s="90"/>
      <c r="U153" s="91"/>
      <c r="V153" s="91"/>
      <c r="W153" s="91"/>
      <c r="X153" s="56"/>
      <c r="Y153" s="56"/>
      <c r="Z153" s="56"/>
      <c r="AA153" s="56"/>
      <c r="AB153" s="58" t="s">
        <v>137</v>
      </c>
      <c r="AC153" s="8" t="s">
        <v>0</v>
      </c>
      <c r="AD153" s="18">
        <v>750622.8</v>
      </c>
      <c r="AE153" s="18">
        <v>642017.80000000005</v>
      </c>
      <c r="AF153" s="18">
        <f>(AE153-AD153)+AE153</f>
        <v>533412.80000000005</v>
      </c>
      <c r="AG153" s="18">
        <f t="shared" si="8"/>
        <v>424807.80000000005</v>
      </c>
      <c r="AH153" s="18">
        <f t="shared" si="8"/>
        <v>316202.80000000005</v>
      </c>
      <c r="AI153" s="18">
        <f t="shared" si="8"/>
        <v>207597.80000000005</v>
      </c>
      <c r="AJ153" s="18">
        <f>AI153</f>
        <v>207597.80000000005</v>
      </c>
      <c r="AK153" s="19">
        <v>2020</v>
      </c>
    </row>
    <row r="154" spans="1:37" ht="43.9" customHeight="1" x14ac:dyDescent="0.25">
      <c r="A154" s="91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0"/>
      <c r="P154" s="90"/>
      <c r="Q154" s="90"/>
      <c r="R154" s="90"/>
      <c r="S154" s="90"/>
      <c r="T154" s="90"/>
      <c r="U154" s="91"/>
      <c r="V154" s="91"/>
      <c r="W154" s="91"/>
      <c r="X154" s="56"/>
      <c r="Y154" s="56"/>
      <c r="Z154" s="56"/>
      <c r="AA154" s="56"/>
      <c r="AB154" s="58" t="s">
        <v>138</v>
      </c>
      <c r="AC154" s="8" t="s">
        <v>13</v>
      </c>
      <c r="AD154" s="18">
        <v>10083407</v>
      </c>
      <c r="AE154" s="18">
        <v>8866607</v>
      </c>
      <c r="AF154" s="18">
        <f>(AE154-AD154)+AE154</f>
        <v>7649807</v>
      </c>
      <c r="AG154" s="18">
        <f t="shared" si="8"/>
        <v>6433007</v>
      </c>
      <c r="AH154" s="18">
        <f t="shared" si="8"/>
        <v>5216207</v>
      </c>
      <c r="AI154" s="18">
        <f t="shared" si="8"/>
        <v>3999407</v>
      </c>
      <c r="AJ154" s="18">
        <f>AI154</f>
        <v>3999407</v>
      </c>
      <c r="AK154" s="19">
        <v>2020</v>
      </c>
    </row>
    <row r="155" spans="1:37" ht="70.900000000000006" customHeight="1" x14ac:dyDescent="0.25">
      <c r="A155" s="91"/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0"/>
      <c r="P155" s="90"/>
      <c r="Q155" s="90"/>
      <c r="R155" s="90"/>
      <c r="S155" s="90"/>
      <c r="T155" s="90" t="s">
        <v>56</v>
      </c>
      <c r="U155" s="91"/>
      <c r="V155" s="91"/>
      <c r="W155" s="91"/>
      <c r="X155" s="56"/>
      <c r="Y155" s="56"/>
      <c r="Z155" s="56"/>
      <c r="AA155" s="56"/>
      <c r="AB155" s="58" t="s">
        <v>139</v>
      </c>
      <c r="AC155" s="8" t="s">
        <v>60</v>
      </c>
      <c r="AD155" s="19">
        <v>1</v>
      </c>
      <c r="AE155" s="19">
        <v>0</v>
      </c>
      <c r="AF155" s="19">
        <v>0</v>
      </c>
      <c r="AG155" s="19">
        <v>0</v>
      </c>
      <c r="AH155" s="19">
        <v>0</v>
      </c>
      <c r="AI155" s="19">
        <v>0</v>
      </c>
      <c r="AJ155" s="19">
        <v>1</v>
      </c>
      <c r="AK155" s="19">
        <v>2015</v>
      </c>
    </row>
    <row r="156" spans="1:37" ht="48.75" customHeight="1" x14ac:dyDescent="0.25">
      <c r="A156" s="91"/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0"/>
      <c r="P156" s="90"/>
      <c r="Q156" s="90"/>
      <c r="R156" s="90"/>
      <c r="S156" s="90"/>
      <c r="T156" s="90"/>
      <c r="U156" s="91"/>
      <c r="V156" s="91"/>
      <c r="W156" s="91"/>
      <c r="X156" s="56"/>
      <c r="Y156" s="56"/>
      <c r="Z156" s="56"/>
      <c r="AA156" s="56"/>
      <c r="AB156" s="58" t="s">
        <v>140</v>
      </c>
      <c r="AC156" s="8" t="s">
        <v>2</v>
      </c>
      <c r="AD156" s="19">
        <v>15</v>
      </c>
      <c r="AE156" s="19">
        <v>24</v>
      </c>
      <c r="AF156" s="19">
        <v>24</v>
      </c>
      <c r="AG156" s="19">
        <v>24</v>
      </c>
      <c r="AH156" s="19">
        <v>24</v>
      </c>
      <c r="AI156" s="19">
        <v>24</v>
      </c>
      <c r="AJ156" s="19">
        <v>24</v>
      </c>
      <c r="AK156" s="19">
        <v>2016</v>
      </c>
    </row>
    <row r="157" spans="1:37" ht="82.15" customHeight="1" x14ac:dyDescent="0.25">
      <c r="A157" s="91"/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0"/>
      <c r="P157" s="90"/>
      <c r="Q157" s="90"/>
      <c r="R157" s="90"/>
      <c r="S157" s="90"/>
      <c r="T157" s="90" t="s">
        <v>56</v>
      </c>
      <c r="U157" s="91"/>
      <c r="V157" s="91"/>
      <c r="W157" s="91"/>
      <c r="X157" s="56"/>
      <c r="Y157" s="56"/>
      <c r="Z157" s="56"/>
      <c r="AA157" s="56"/>
      <c r="AB157" s="58" t="s">
        <v>186</v>
      </c>
      <c r="AC157" s="8" t="s">
        <v>60</v>
      </c>
      <c r="AD157" s="19">
        <v>1</v>
      </c>
      <c r="AE157" s="19">
        <v>1</v>
      </c>
      <c r="AF157" s="19">
        <v>1</v>
      </c>
      <c r="AG157" s="19">
        <v>1</v>
      </c>
      <c r="AH157" s="19">
        <v>1</v>
      </c>
      <c r="AI157" s="19">
        <v>1</v>
      </c>
      <c r="AJ157" s="19">
        <v>1</v>
      </c>
      <c r="AK157" s="19">
        <v>2020</v>
      </c>
    </row>
    <row r="158" spans="1:37" ht="56.45" customHeight="1" x14ac:dyDescent="0.25">
      <c r="A158" s="91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0"/>
      <c r="P158" s="90"/>
      <c r="Q158" s="90"/>
      <c r="R158" s="90"/>
      <c r="S158" s="90"/>
      <c r="T158" s="90"/>
      <c r="U158" s="91"/>
      <c r="V158" s="91"/>
      <c r="W158" s="91"/>
      <c r="X158" s="56"/>
      <c r="Y158" s="56"/>
      <c r="Z158" s="56"/>
      <c r="AA158" s="56"/>
      <c r="AB158" s="58" t="s">
        <v>141</v>
      </c>
      <c r="AC158" s="8" t="s">
        <v>2</v>
      </c>
      <c r="AD158" s="19">
        <v>13</v>
      </c>
      <c r="AE158" s="19">
        <v>13</v>
      </c>
      <c r="AF158" s="19">
        <v>13</v>
      </c>
      <c r="AG158" s="19">
        <v>13</v>
      </c>
      <c r="AH158" s="19">
        <v>13</v>
      </c>
      <c r="AI158" s="19">
        <v>13</v>
      </c>
      <c r="AJ158" s="19">
        <v>13</v>
      </c>
      <c r="AK158" s="19">
        <v>2020</v>
      </c>
    </row>
    <row r="159" spans="1:37" s="2" customFormat="1" ht="45.6" customHeight="1" x14ac:dyDescent="0.25">
      <c r="A159" s="91"/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0"/>
      <c r="P159" s="90"/>
      <c r="Q159" s="90"/>
      <c r="R159" s="90"/>
      <c r="S159" s="90"/>
      <c r="T159" s="90"/>
      <c r="U159" s="91"/>
      <c r="V159" s="91"/>
      <c r="W159" s="91"/>
      <c r="X159" s="56"/>
      <c r="Y159" s="56"/>
      <c r="Z159" s="56"/>
      <c r="AA159" s="56"/>
      <c r="AB159" s="58" t="s">
        <v>142</v>
      </c>
      <c r="AC159" s="8" t="s">
        <v>60</v>
      </c>
      <c r="AD159" s="19">
        <v>1</v>
      </c>
      <c r="AE159" s="19">
        <v>1</v>
      </c>
      <c r="AF159" s="19">
        <v>0</v>
      </c>
      <c r="AG159" s="19">
        <v>0</v>
      </c>
      <c r="AH159" s="19">
        <v>0</v>
      </c>
      <c r="AI159" s="19">
        <v>0</v>
      </c>
      <c r="AJ159" s="19">
        <v>1</v>
      </c>
      <c r="AK159" s="19">
        <v>2016</v>
      </c>
    </row>
    <row r="160" spans="1:37" s="2" customFormat="1" ht="38.450000000000003" customHeight="1" x14ac:dyDescent="0.25">
      <c r="A160" s="129"/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30"/>
      <c r="P160" s="130"/>
      <c r="Q160" s="130"/>
      <c r="R160" s="130"/>
      <c r="S160" s="130"/>
      <c r="T160" s="130"/>
      <c r="U160" s="129"/>
      <c r="V160" s="129"/>
      <c r="W160" s="129"/>
      <c r="X160" s="131"/>
      <c r="Y160" s="131"/>
      <c r="Z160" s="131"/>
      <c r="AA160" s="131"/>
      <c r="AB160" s="132" t="s">
        <v>143</v>
      </c>
      <c r="AC160" s="133" t="s">
        <v>2</v>
      </c>
      <c r="AD160" s="135">
        <v>80</v>
      </c>
      <c r="AE160" s="135">
        <v>94</v>
      </c>
      <c r="AF160" s="135">
        <v>0</v>
      </c>
      <c r="AG160" s="135">
        <v>0</v>
      </c>
      <c r="AH160" s="135">
        <v>0</v>
      </c>
      <c r="AI160" s="135">
        <v>0</v>
      </c>
      <c r="AJ160" s="135">
        <v>174</v>
      </c>
      <c r="AK160" s="135">
        <v>2016</v>
      </c>
    </row>
    <row r="161" spans="1:44" s="2" customFormat="1" ht="79.5" customHeight="1" x14ac:dyDescent="0.25">
      <c r="A161" s="129" t="s">
        <v>25</v>
      </c>
      <c r="B161" s="129" t="s">
        <v>30</v>
      </c>
      <c r="C161" s="129" t="s">
        <v>29</v>
      </c>
      <c r="D161" s="129" t="s">
        <v>25</v>
      </c>
      <c r="E161" s="129" t="s">
        <v>31</v>
      </c>
      <c r="F161" s="129" t="s">
        <v>25</v>
      </c>
      <c r="G161" s="129" t="s">
        <v>28</v>
      </c>
      <c r="H161" s="129" t="s">
        <v>25</v>
      </c>
      <c r="I161" s="129" t="s">
        <v>26</v>
      </c>
      <c r="J161" s="129" t="s">
        <v>29</v>
      </c>
      <c r="K161" s="129" t="s">
        <v>25</v>
      </c>
      <c r="L161" s="129" t="s">
        <v>27</v>
      </c>
      <c r="M161" s="129" t="s">
        <v>25</v>
      </c>
      <c r="N161" s="129" t="s">
        <v>25</v>
      </c>
      <c r="O161" s="130"/>
      <c r="P161" s="130"/>
      <c r="Q161" s="130"/>
      <c r="R161" s="130"/>
      <c r="S161" s="130"/>
      <c r="T161" s="130"/>
      <c r="U161" s="129"/>
      <c r="V161" s="129"/>
      <c r="W161" s="129"/>
      <c r="X161" s="131"/>
      <c r="Y161" s="131" t="s">
        <v>25</v>
      </c>
      <c r="Z161" s="131" t="s">
        <v>25</v>
      </c>
      <c r="AA161" s="131" t="s">
        <v>25</v>
      </c>
      <c r="AB161" s="132" t="s">
        <v>231</v>
      </c>
      <c r="AC161" s="133" t="s">
        <v>3</v>
      </c>
      <c r="AD161" s="109">
        <v>1186</v>
      </c>
      <c r="AE161" s="109">
        <v>3979.8</v>
      </c>
      <c r="AF161" s="109">
        <v>5593.9</v>
      </c>
      <c r="AG161" s="109">
        <v>703.4</v>
      </c>
      <c r="AH161" s="109">
        <v>100</v>
      </c>
      <c r="AI161" s="109">
        <v>306.3</v>
      </c>
      <c r="AJ161" s="109">
        <f>SUM(AD161:AI161)</f>
        <v>11869.4</v>
      </c>
      <c r="AK161" s="135">
        <v>2020</v>
      </c>
      <c r="AL161" s="126">
        <f>7032+3644</f>
        <v>10676</v>
      </c>
    </row>
    <row r="162" spans="1:44" s="2" customFormat="1" ht="93" customHeight="1" x14ac:dyDescent="0.25">
      <c r="A162" s="129" t="s">
        <v>25</v>
      </c>
      <c r="B162" s="129" t="s">
        <v>30</v>
      </c>
      <c r="C162" s="129" t="s">
        <v>29</v>
      </c>
      <c r="D162" s="129" t="s">
        <v>25</v>
      </c>
      <c r="E162" s="129" t="s">
        <v>31</v>
      </c>
      <c r="F162" s="129" t="s">
        <v>25</v>
      </c>
      <c r="G162" s="129" t="s">
        <v>28</v>
      </c>
      <c r="H162" s="129" t="s">
        <v>25</v>
      </c>
      <c r="I162" s="129" t="s">
        <v>26</v>
      </c>
      <c r="J162" s="129" t="s">
        <v>29</v>
      </c>
      <c r="K162" s="129" t="s">
        <v>25</v>
      </c>
      <c r="L162" s="129" t="s">
        <v>27</v>
      </c>
      <c r="M162" s="129" t="s">
        <v>187</v>
      </c>
      <c r="N162" s="129" t="s">
        <v>25</v>
      </c>
      <c r="O162" s="130"/>
      <c r="P162" s="130"/>
      <c r="Q162" s="130"/>
      <c r="R162" s="130"/>
      <c r="S162" s="130"/>
      <c r="T162" s="130"/>
      <c r="U162" s="129"/>
      <c r="V162" s="129"/>
      <c r="W162" s="129"/>
      <c r="X162" s="131"/>
      <c r="Y162" s="131" t="s">
        <v>32</v>
      </c>
      <c r="Z162" s="131" t="s">
        <v>25</v>
      </c>
      <c r="AA162" s="131" t="s">
        <v>25</v>
      </c>
      <c r="AB162" s="132" t="s">
        <v>232</v>
      </c>
      <c r="AC162" s="133" t="s">
        <v>3</v>
      </c>
      <c r="AD162" s="109">
        <v>0</v>
      </c>
      <c r="AE162" s="109">
        <v>0</v>
      </c>
      <c r="AF162" s="109">
        <v>0</v>
      </c>
      <c r="AG162" s="109">
        <v>0</v>
      </c>
      <c r="AH162" s="109">
        <v>0</v>
      </c>
      <c r="AI162" s="109">
        <v>10369.700000000001</v>
      </c>
      <c r="AJ162" s="109">
        <f>AI162</f>
        <v>10369.700000000001</v>
      </c>
      <c r="AK162" s="135">
        <v>2020</v>
      </c>
      <c r="AL162" s="127"/>
    </row>
    <row r="163" spans="1:44" s="2" customFormat="1" ht="82.5" customHeight="1" x14ac:dyDescent="0.25">
      <c r="A163" s="129" t="s">
        <v>25</v>
      </c>
      <c r="B163" s="129" t="s">
        <v>30</v>
      </c>
      <c r="C163" s="129" t="s">
        <v>29</v>
      </c>
      <c r="D163" s="129" t="s">
        <v>25</v>
      </c>
      <c r="E163" s="129" t="s">
        <v>31</v>
      </c>
      <c r="F163" s="129" t="s">
        <v>25</v>
      </c>
      <c r="G163" s="129" t="s">
        <v>28</v>
      </c>
      <c r="H163" s="129" t="s">
        <v>25</v>
      </c>
      <c r="I163" s="129" t="s">
        <v>26</v>
      </c>
      <c r="J163" s="129" t="s">
        <v>29</v>
      </c>
      <c r="K163" s="129" t="s">
        <v>25</v>
      </c>
      <c r="L163" s="129" t="s">
        <v>27</v>
      </c>
      <c r="M163" s="129" t="s">
        <v>27</v>
      </c>
      <c r="N163" s="129" t="s">
        <v>25</v>
      </c>
      <c r="O163" s="130"/>
      <c r="P163" s="130"/>
      <c r="Q163" s="130"/>
      <c r="R163" s="130"/>
      <c r="S163" s="130"/>
      <c r="T163" s="130"/>
      <c r="U163" s="129"/>
      <c r="V163" s="129"/>
      <c r="W163" s="129"/>
      <c r="X163" s="131"/>
      <c r="Y163" s="131" t="s">
        <v>32</v>
      </c>
      <c r="Z163" s="131" t="s">
        <v>25</v>
      </c>
      <c r="AA163" s="131" t="s">
        <v>25</v>
      </c>
      <c r="AB163" s="132" t="s">
        <v>195</v>
      </c>
      <c r="AC163" s="133" t="s">
        <v>3</v>
      </c>
      <c r="AD163" s="109">
        <v>0</v>
      </c>
      <c r="AE163" s="109">
        <v>0</v>
      </c>
      <c r="AF163" s="109">
        <v>0</v>
      </c>
      <c r="AG163" s="109">
        <v>0</v>
      </c>
      <c r="AH163" s="109">
        <v>24436</v>
      </c>
      <c r="AI163" s="109">
        <v>0</v>
      </c>
      <c r="AJ163" s="109">
        <f>SUM(AD163:AI163)</f>
        <v>24436</v>
      </c>
      <c r="AK163" s="135">
        <v>2019</v>
      </c>
      <c r="AL163" s="2" t="s">
        <v>222</v>
      </c>
      <c r="AM163" s="128">
        <f>AJ161+AJ164+AJ162</f>
        <v>28348.100000000002</v>
      </c>
    </row>
    <row r="164" spans="1:44" s="2" customFormat="1" ht="93.75" customHeight="1" x14ac:dyDescent="0.25">
      <c r="A164" s="129" t="s">
        <v>25</v>
      </c>
      <c r="B164" s="129" t="s">
        <v>30</v>
      </c>
      <c r="C164" s="129" t="s">
        <v>29</v>
      </c>
      <c r="D164" s="129" t="s">
        <v>25</v>
      </c>
      <c r="E164" s="129" t="s">
        <v>31</v>
      </c>
      <c r="F164" s="129" t="s">
        <v>25</v>
      </c>
      <c r="G164" s="129" t="s">
        <v>28</v>
      </c>
      <c r="H164" s="129" t="s">
        <v>25</v>
      </c>
      <c r="I164" s="129" t="s">
        <v>26</v>
      </c>
      <c r="J164" s="129" t="s">
        <v>29</v>
      </c>
      <c r="K164" s="129" t="s">
        <v>25</v>
      </c>
      <c r="L164" s="129" t="s">
        <v>27</v>
      </c>
      <c r="M164" s="129" t="s">
        <v>187</v>
      </c>
      <c r="N164" s="129" t="s">
        <v>25</v>
      </c>
      <c r="O164" s="130"/>
      <c r="P164" s="130"/>
      <c r="Q164" s="130"/>
      <c r="R164" s="130"/>
      <c r="S164" s="130"/>
      <c r="T164" s="130"/>
      <c r="U164" s="129"/>
      <c r="V164" s="129"/>
      <c r="W164" s="129"/>
      <c r="X164" s="131"/>
      <c r="Y164" s="131" t="s">
        <v>32</v>
      </c>
      <c r="Z164" s="131" t="s">
        <v>25</v>
      </c>
      <c r="AA164" s="131" t="s">
        <v>25</v>
      </c>
      <c r="AB164" s="132" t="s">
        <v>196</v>
      </c>
      <c r="AC164" s="133" t="s">
        <v>3</v>
      </c>
      <c r="AD164" s="109">
        <v>0</v>
      </c>
      <c r="AE164" s="109">
        <v>0</v>
      </c>
      <c r="AF164" s="109">
        <v>0</v>
      </c>
      <c r="AG164" s="109">
        <v>0</v>
      </c>
      <c r="AH164" s="109">
        <v>6109</v>
      </c>
      <c r="AI164" s="109">
        <v>0</v>
      </c>
      <c r="AJ164" s="109">
        <f>SUM(AD164:AI164)</f>
        <v>6109</v>
      </c>
      <c r="AK164" s="135">
        <v>2019</v>
      </c>
      <c r="AL164" s="2" t="s">
        <v>223</v>
      </c>
      <c r="AM164" s="128">
        <f>AJ163+AJ165+AJ166+AJ170</f>
        <v>269533.3</v>
      </c>
    </row>
    <row r="165" spans="1:44" s="2" customFormat="1" ht="78" customHeight="1" x14ac:dyDescent="0.25">
      <c r="A165" s="129" t="s">
        <v>25</v>
      </c>
      <c r="B165" s="129" t="s">
        <v>30</v>
      </c>
      <c r="C165" s="129" t="s">
        <v>29</v>
      </c>
      <c r="D165" s="129" t="s">
        <v>25</v>
      </c>
      <c r="E165" s="129" t="s">
        <v>31</v>
      </c>
      <c r="F165" s="129" t="s">
        <v>25</v>
      </c>
      <c r="G165" s="129" t="s">
        <v>28</v>
      </c>
      <c r="H165" s="129" t="s">
        <v>25</v>
      </c>
      <c r="I165" s="129" t="s">
        <v>26</v>
      </c>
      <c r="J165" s="129" t="s">
        <v>29</v>
      </c>
      <c r="K165" s="129" t="s">
        <v>26</v>
      </c>
      <c r="L165" s="129" t="s">
        <v>30</v>
      </c>
      <c r="M165" s="129" t="s">
        <v>25</v>
      </c>
      <c r="N165" s="129" t="s">
        <v>26</v>
      </c>
      <c r="O165" s="130"/>
      <c r="P165" s="130"/>
      <c r="Q165" s="130"/>
      <c r="R165" s="130"/>
      <c r="S165" s="130"/>
      <c r="T165" s="130"/>
      <c r="U165" s="129"/>
      <c r="V165" s="129"/>
      <c r="W165" s="129"/>
      <c r="X165" s="131"/>
      <c r="Y165" s="131"/>
      <c r="Z165" s="131"/>
      <c r="AA165" s="131"/>
      <c r="AB165" s="132" t="s">
        <v>172</v>
      </c>
      <c r="AC165" s="133" t="s">
        <v>3</v>
      </c>
      <c r="AD165" s="109">
        <v>11146.1</v>
      </c>
      <c r="AE165" s="109">
        <v>0</v>
      </c>
      <c r="AF165" s="109">
        <v>0</v>
      </c>
      <c r="AG165" s="109">
        <v>0</v>
      </c>
      <c r="AH165" s="109">
        <v>0</v>
      </c>
      <c r="AI165" s="109">
        <v>0</v>
      </c>
      <c r="AJ165" s="109">
        <f>SUM(AD165:AI165)</f>
        <v>11146.1</v>
      </c>
      <c r="AK165" s="135">
        <v>2015</v>
      </c>
      <c r="AL165" s="2" t="s">
        <v>224</v>
      </c>
      <c r="AM165" s="128">
        <f>AJ167</f>
        <v>23285.8</v>
      </c>
    </row>
    <row r="166" spans="1:44" s="2" customFormat="1" ht="77.25" customHeight="1" x14ac:dyDescent="0.25">
      <c r="A166" s="129" t="s">
        <v>25</v>
      </c>
      <c r="B166" s="129" t="s">
        <v>30</v>
      </c>
      <c r="C166" s="129" t="s">
        <v>29</v>
      </c>
      <c r="D166" s="129" t="s">
        <v>25</v>
      </c>
      <c r="E166" s="129" t="s">
        <v>31</v>
      </c>
      <c r="F166" s="129" t="s">
        <v>25</v>
      </c>
      <c r="G166" s="129" t="s">
        <v>28</v>
      </c>
      <c r="H166" s="129" t="s">
        <v>25</v>
      </c>
      <c r="I166" s="129" t="s">
        <v>26</v>
      </c>
      <c r="J166" s="129" t="s">
        <v>29</v>
      </c>
      <c r="K166" s="129" t="s">
        <v>25</v>
      </c>
      <c r="L166" s="129" t="s">
        <v>27</v>
      </c>
      <c r="M166" s="129" t="s">
        <v>27</v>
      </c>
      <c r="N166" s="129" t="s">
        <v>25</v>
      </c>
      <c r="O166" s="130"/>
      <c r="P166" s="130"/>
      <c r="Q166" s="130"/>
      <c r="R166" s="130"/>
      <c r="S166" s="130"/>
      <c r="T166" s="130"/>
      <c r="U166" s="129"/>
      <c r="V166" s="129"/>
      <c r="W166" s="129"/>
      <c r="X166" s="131"/>
      <c r="Y166" s="131" t="s">
        <v>32</v>
      </c>
      <c r="Z166" s="131" t="s">
        <v>28</v>
      </c>
      <c r="AA166" s="131" t="s">
        <v>158</v>
      </c>
      <c r="AB166" s="132" t="s">
        <v>157</v>
      </c>
      <c r="AC166" s="133" t="s">
        <v>3</v>
      </c>
      <c r="AD166" s="109">
        <v>0</v>
      </c>
      <c r="AE166" s="109">
        <v>130556.2</v>
      </c>
      <c r="AF166" s="109">
        <v>0</v>
      </c>
      <c r="AG166" s="109">
        <v>0</v>
      </c>
      <c r="AH166" s="109">
        <v>0</v>
      </c>
      <c r="AI166" s="109">
        <v>0</v>
      </c>
      <c r="AJ166" s="109">
        <f>SUM(AD166:AI166)</f>
        <v>130556.2</v>
      </c>
      <c r="AK166" s="135">
        <v>2016</v>
      </c>
    </row>
    <row r="167" spans="1:44" s="2" customFormat="1" ht="83.25" customHeight="1" x14ac:dyDescent="0.25">
      <c r="A167" s="129" t="s">
        <v>25</v>
      </c>
      <c r="B167" s="129" t="s">
        <v>30</v>
      </c>
      <c r="C167" s="129" t="s">
        <v>29</v>
      </c>
      <c r="D167" s="129" t="s">
        <v>25</v>
      </c>
      <c r="E167" s="129" t="s">
        <v>31</v>
      </c>
      <c r="F167" s="129" t="s">
        <v>25</v>
      </c>
      <c r="G167" s="129" t="s">
        <v>28</v>
      </c>
      <c r="H167" s="129" t="s">
        <v>25</v>
      </c>
      <c r="I167" s="129" t="s">
        <v>26</v>
      </c>
      <c r="J167" s="129" t="s">
        <v>29</v>
      </c>
      <c r="K167" s="129" t="s">
        <v>31</v>
      </c>
      <c r="L167" s="129" t="s">
        <v>25</v>
      </c>
      <c r="M167" s="129" t="s">
        <v>27</v>
      </c>
      <c r="N167" s="129" t="s">
        <v>29</v>
      </c>
      <c r="O167" s="130"/>
      <c r="P167" s="130"/>
      <c r="Q167" s="130"/>
      <c r="R167" s="130"/>
      <c r="S167" s="130"/>
      <c r="T167" s="130"/>
      <c r="U167" s="129"/>
      <c r="V167" s="129"/>
      <c r="W167" s="129"/>
      <c r="X167" s="131"/>
      <c r="Y167" s="131"/>
      <c r="Z167" s="131"/>
      <c r="AA167" s="131"/>
      <c r="AB167" s="132" t="s">
        <v>144</v>
      </c>
      <c r="AC167" s="133" t="s">
        <v>3</v>
      </c>
      <c r="AD167" s="109">
        <v>23285.8</v>
      </c>
      <c r="AE167" s="109">
        <v>0</v>
      </c>
      <c r="AF167" s="109">
        <v>0</v>
      </c>
      <c r="AG167" s="109">
        <v>0</v>
      </c>
      <c r="AH167" s="109">
        <v>0</v>
      </c>
      <c r="AI167" s="109">
        <v>0</v>
      </c>
      <c r="AJ167" s="109">
        <f t="shared" ref="AJ167" si="9">AD167</f>
        <v>23285.8</v>
      </c>
      <c r="AK167" s="135">
        <v>2015</v>
      </c>
      <c r="AP167" s="3"/>
      <c r="AQ167" s="3"/>
      <c r="AR167" s="3"/>
    </row>
    <row r="168" spans="1:44" s="2" customFormat="1" ht="41.25" customHeight="1" x14ac:dyDescent="0.25">
      <c r="A168" s="129"/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30"/>
      <c r="P168" s="130"/>
      <c r="Q168" s="130"/>
      <c r="R168" s="130"/>
      <c r="S168" s="130"/>
      <c r="T168" s="130"/>
      <c r="U168" s="129"/>
      <c r="V168" s="129"/>
      <c r="W168" s="129"/>
      <c r="X168" s="131"/>
      <c r="Y168" s="131"/>
      <c r="Z168" s="131"/>
      <c r="AA168" s="131"/>
      <c r="AB168" s="132" t="s">
        <v>178</v>
      </c>
      <c r="AC168" s="133" t="s">
        <v>65</v>
      </c>
      <c r="AD168" s="138">
        <v>1682</v>
      </c>
      <c r="AE168" s="138">
        <v>12800</v>
      </c>
      <c r="AF168" s="138">
        <v>0</v>
      </c>
      <c r="AG168" s="138">
        <v>0</v>
      </c>
      <c r="AH168" s="138">
        <v>500</v>
      </c>
      <c r="AI168" s="109">
        <v>569.29999999999995</v>
      </c>
      <c r="AJ168" s="138">
        <f>SUM(AD168:AI168)</f>
        <v>15551.3</v>
      </c>
      <c r="AK168" s="135">
        <v>2020</v>
      </c>
      <c r="AP168" s="3"/>
      <c r="AQ168" s="3"/>
      <c r="AR168" s="3"/>
    </row>
    <row r="169" spans="1:44" s="2" customFormat="1" ht="44.45" customHeight="1" x14ac:dyDescent="0.25">
      <c r="A169" s="129"/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30"/>
      <c r="P169" s="130"/>
      <c r="Q169" s="130"/>
      <c r="R169" s="130"/>
      <c r="S169" s="130"/>
      <c r="T169" s="130"/>
      <c r="U169" s="129"/>
      <c r="V169" s="129"/>
      <c r="W169" s="129"/>
      <c r="X169" s="131"/>
      <c r="Y169" s="131"/>
      <c r="Z169" s="131"/>
      <c r="AA169" s="131"/>
      <c r="AB169" s="132" t="s">
        <v>171</v>
      </c>
      <c r="AC169" s="133" t="s">
        <v>8</v>
      </c>
      <c r="AD169" s="138">
        <v>0</v>
      </c>
      <c r="AE169" s="138">
        <v>0</v>
      </c>
      <c r="AF169" s="135">
        <v>2</v>
      </c>
      <c r="AG169" s="135">
        <v>8</v>
      </c>
      <c r="AH169" s="135">
        <v>0</v>
      </c>
      <c r="AI169" s="135">
        <v>0</v>
      </c>
      <c r="AJ169" s="138">
        <f>SUM(AD169:AI169)</f>
        <v>10</v>
      </c>
      <c r="AK169" s="135">
        <v>2018</v>
      </c>
      <c r="AP169" s="3"/>
      <c r="AQ169" s="127"/>
      <c r="AR169" s="3"/>
    </row>
    <row r="170" spans="1:44" s="2" customFormat="1" ht="43.5" customHeight="1" x14ac:dyDescent="0.25">
      <c r="A170" s="129" t="s">
        <v>25</v>
      </c>
      <c r="B170" s="129" t="s">
        <v>30</v>
      </c>
      <c r="C170" s="129" t="s">
        <v>29</v>
      </c>
      <c r="D170" s="129" t="s">
        <v>25</v>
      </c>
      <c r="E170" s="129" t="s">
        <v>31</v>
      </c>
      <c r="F170" s="129" t="s">
        <v>25</v>
      </c>
      <c r="G170" s="129" t="s">
        <v>28</v>
      </c>
      <c r="H170" s="129" t="s">
        <v>25</v>
      </c>
      <c r="I170" s="129" t="s">
        <v>26</v>
      </c>
      <c r="J170" s="129" t="s">
        <v>29</v>
      </c>
      <c r="K170" s="129" t="s">
        <v>25</v>
      </c>
      <c r="L170" s="129" t="s">
        <v>27</v>
      </c>
      <c r="M170" s="129" t="s">
        <v>27</v>
      </c>
      <c r="N170" s="129" t="s">
        <v>25</v>
      </c>
      <c r="O170" s="130"/>
      <c r="P170" s="130"/>
      <c r="Q170" s="130"/>
      <c r="R170" s="130"/>
      <c r="S170" s="130"/>
      <c r="T170" s="130"/>
      <c r="U170" s="129"/>
      <c r="V170" s="129"/>
      <c r="W170" s="129"/>
      <c r="X170" s="131"/>
      <c r="Y170" s="131" t="s">
        <v>32</v>
      </c>
      <c r="Z170" s="131" t="s">
        <v>28</v>
      </c>
      <c r="AA170" s="131" t="s">
        <v>27</v>
      </c>
      <c r="AB170" s="132" t="s">
        <v>189</v>
      </c>
      <c r="AC170" s="133" t="s">
        <v>3</v>
      </c>
      <c r="AD170" s="109">
        <v>0</v>
      </c>
      <c r="AE170" s="109">
        <v>0</v>
      </c>
      <c r="AF170" s="109">
        <v>0</v>
      </c>
      <c r="AG170" s="109">
        <v>103395</v>
      </c>
      <c r="AH170" s="109">
        <v>0</v>
      </c>
      <c r="AI170" s="109">
        <v>0</v>
      </c>
      <c r="AJ170" s="109">
        <v>103395</v>
      </c>
      <c r="AK170" s="135">
        <v>2018</v>
      </c>
      <c r="AP170" s="3"/>
      <c r="AQ170" s="3"/>
      <c r="AR170" s="3"/>
    </row>
    <row r="171" spans="1:44" s="2" customFormat="1" ht="38.25" x14ac:dyDescent="0.25">
      <c r="A171" s="129"/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30"/>
      <c r="P171" s="130"/>
      <c r="Q171" s="130"/>
      <c r="R171" s="130"/>
      <c r="S171" s="130"/>
      <c r="T171" s="130"/>
      <c r="U171" s="129"/>
      <c r="V171" s="129"/>
      <c r="W171" s="129"/>
      <c r="X171" s="131"/>
      <c r="Y171" s="131"/>
      <c r="Z171" s="131"/>
      <c r="AA171" s="131"/>
      <c r="AB171" s="132" t="s">
        <v>190</v>
      </c>
      <c r="AC171" s="133" t="s">
        <v>65</v>
      </c>
      <c r="AD171" s="138">
        <v>0</v>
      </c>
      <c r="AE171" s="138">
        <v>0</v>
      </c>
      <c r="AF171" s="135">
        <v>0</v>
      </c>
      <c r="AG171" s="138">
        <v>12000</v>
      </c>
      <c r="AH171" s="135">
        <v>0</v>
      </c>
      <c r="AI171" s="135">
        <v>0</v>
      </c>
      <c r="AJ171" s="138">
        <v>12000</v>
      </c>
      <c r="AK171" s="135">
        <v>2018</v>
      </c>
    </row>
    <row r="172" spans="1:44" ht="58.15" customHeight="1" x14ac:dyDescent="0.25">
      <c r="A172" s="129"/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30"/>
      <c r="P172" s="130"/>
      <c r="Q172" s="130"/>
      <c r="R172" s="130"/>
      <c r="S172" s="130" t="s">
        <v>57</v>
      </c>
      <c r="T172" s="130"/>
      <c r="U172" s="129"/>
      <c r="V172" s="129"/>
      <c r="W172" s="129"/>
      <c r="X172" s="131"/>
      <c r="Y172" s="131"/>
      <c r="Z172" s="131"/>
      <c r="AA172" s="131"/>
      <c r="AB172" s="132" t="s">
        <v>145</v>
      </c>
      <c r="AC172" s="133" t="s">
        <v>12</v>
      </c>
      <c r="AD172" s="134">
        <v>0</v>
      </c>
      <c r="AE172" s="134">
        <v>0</v>
      </c>
      <c r="AF172" s="134">
        <v>0</v>
      </c>
      <c r="AG172" s="134">
        <v>0</v>
      </c>
      <c r="AH172" s="134">
        <v>0</v>
      </c>
      <c r="AI172" s="134">
        <v>0</v>
      </c>
      <c r="AJ172" s="134">
        <v>0</v>
      </c>
      <c r="AK172" s="135">
        <v>2020</v>
      </c>
    </row>
    <row r="173" spans="1:44" ht="115.5" customHeight="1" x14ac:dyDescent="0.25">
      <c r="A173" s="129"/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30"/>
      <c r="P173" s="130"/>
      <c r="Q173" s="130"/>
      <c r="R173" s="130"/>
      <c r="S173" s="130"/>
      <c r="T173" s="130"/>
      <c r="U173" s="129"/>
      <c r="V173" s="129"/>
      <c r="W173" s="129"/>
      <c r="X173" s="131"/>
      <c r="Y173" s="131"/>
      <c r="Z173" s="131"/>
      <c r="AA173" s="131"/>
      <c r="AB173" s="132" t="s">
        <v>146</v>
      </c>
      <c r="AC173" s="133" t="s">
        <v>7</v>
      </c>
      <c r="AD173" s="135">
        <v>100</v>
      </c>
      <c r="AE173" s="135">
        <v>100</v>
      </c>
      <c r="AF173" s="135">
        <v>100</v>
      </c>
      <c r="AG173" s="135">
        <v>100</v>
      </c>
      <c r="AH173" s="135">
        <v>100</v>
      </c>
      <c r="AI173" s="135">
        <v>100</v>
      </c>
      <c r="AJ173" s="135">
        <v>100</v>
      </c>
      <c r="AK173" s="135">
        <v>2015</v>
      </c>
    </row>
    <row r="174" spans="1:44" ht="105" customHeight="1" x14ac:dyDescent="0.25">
      <c r="A174" s="91"/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0"/>
      <c r="P174" s="90"/>
      <c r="Q174" s="90"/>
      <c r="R174" s="90"/>
      <c r="S174" s="90"/>
      <c r="T174" s="90"/>
      <c r="U174" s="91"/>
      <c r="V174" s="91"/>
      <c r="W174" s="91"/>
      <c r="X174" s="56"/>
      <c r="Y174" s="56"/>
      <c r="Z174" s="56"/>
      <c r="AA174" s="56"/>
      <c r="AB174" s="58" t="s">
        <v>147</v>
      </c>
      <c r="AC174" s="8" t="s">
        <v>7</v>
      </c>
      <c r="AD174" s="19">
        <v>100</v>
      </c>
      <c r="AE174" s="19">
        <v>100</v>
      </c>
      <c r="AF174" s="19">
        <v>100</v>
      </c>
      <c r="AG174" s="19">
        <v>100</v>
      </c>
      <c r="AH174" s="19">
        <v>100</v>
      </c>
      <c r="AI174" s="19">
        <v>100</v>
      </c>
      <c r="AJ174" s="19">
        <v>100</v>
      </c>
      <c r="AK174" s="19">
        <v>2015</v>
      </c>
    </row>
    <row r="175" spans="1:44" ht="99.6" customHeight="1" x14ac:dyDescent="0.25">
      <c r="A175" s="91"/>
      <c r="B175" s="91"/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0"/>
      <c r="P175" s="90"/>
      <c r="Q175" s="90"/>
      <c r="R175" s="90"/>
      <c r="S175" s="90"/>
      <c r="T175" s="90"/>
      <c r="U175" s="91"/>
      <c r="V175" s="91"/>
      <c r="W175" s="91"/>
      <c r="X175" s="56"/>
      <c r="Y175" s="56"/>
      <c r="Z175" s="56"/>
      <c r="AA175" s="56"/>
      <c r="AB175" s="58" t="s">
        <v>148</v>
      </c>
      <c r="AC175" s="8" t="s">
        <v>7</v>
      </c>
      <c r="AD175" s="19">
        <v>100</v>
      </c>
      <c r="AE175" s="19">
        <v>100</v>
      </c>
      <c r="AF175" s="19">
        <v>100</v>
      </c>
      <c r="AG175" s="19">
        <v>100</v>
      </c>
      <c r="AH175" s="19">
        <v>100</v>
      </c>
      <c r="AI175" s="19">
        <v>100</v>
      </c>
      <c r="AJ175" s="19">
        <v>100</v>
      </c>
      <c r="AK175" s="19">
        <v>2015</v>
      </c>
    </row>
    <row r="176" spans="1:44" ht="115.9" customHeight="1" x14ac:dyDescent="0.25">
      <c r="A176" s="91"/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0"/>
      <c r="P176" s="90"/>
      <c r="Q176" s="90"/>
      <c r="R176" s="90"/>
      <c r="S176" s="90"/>
      <c r="T176" s="90" t="s">
        <v>16</v>
      </c>
      <c r="U176" s="91"/>
      <c r="V176" s="91"/>
      <c r="W176" s="91"/>
      <c r="X176" s="56"/>
      <c r="Y176" s="56"/>
      <c r="Z176" s="56"/>
      <c r="AA176" s="56"/>
      <c r="AB176" s="58" t="s">
        <v>149</v>
      </c>
      <c r="AC176" s="8" t="s">
        <v>60</v>
      </c>
      <c r="AD176" s="19">
        <v>1</v>
      </c>
      <c r="AE176" s="19">
        <v>1</v>
      </c>
      <c r="AF176" s="19">
        <v>1</v>
      </c>
      <c r="AG176" s="19">
        <v>1</v>
      </c>
      <c r="AH176" s="19">
        <v>1</v>
      </c>
      <c r="AI176" s="19">
        <v>1</v>
      </c>
      <c r="AJ176" s="19">
        <v>1</v>
      </c>
      <c r="AK176" s="19">
        <v>2020</v>
      </c>
    </row>
    <row r="177" spans="1:37" s="2" customFormat="1" ht="79.150000000000006" customHeight="1" x14ac:dyDescent="0.25">
      <c r="A177" s="91"/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0"/>
      <c r="P177" s="90"/>
      <c r="Q177" s="90"/>
      <c r="R177" s="90"/>
      <c r="S177" s="90"/>
      <c r="T177" s="90"/>
      <c r="U177" s="91"/>
      <c r="V177" s="91"/>
      <c r="W177" s="91"/>
      <c r="X177" s="56"/>
      <c r="Y177" s="56"/>
      <c r="Z177" s="56"/>
      <c r="AA177" s="56"/>
      <c r="AB177" s="58" t="s">
        <v>150</v>
      </c>
      <c r="AC177" s="8" t="s">
        <v>7</v>
      </c>
      <c r="AD177" s="19">
        <v>100</v>
      </c>
      <c r="AE177" s="19">
        <v>100</v>
      </c>
      <c r="AF177" s="19">
        <v>100</v>
      </c>
      <c r="AG177" s="19">
        <v>100</v>
      </c>
      <c r="AH177" s="19">
        <v>100</v>
      </c>
      <c r="AI177" s="19">
        <v>100</v>
      </c>
      <c r="AJ177" s="19">
        <v>100</v>
      </c>
      <c r="AK177" s="19">
        <v>2015</v>
      </c>
    </row>
    <row r="178" spans="1:37" ht="60" customHeight="1" x14ac:dyDescent="0.25">
      <c r="A178" s="91"/>
      <c r="B178" s="91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0"/>
      <c r="P178" s="90"/>
      <c r="Q178" s="90"/>
      <c r="R178" s="90"/>
      <c r="S178" s="90"/>
      <c r="T178" s="90"/>
      <c r="U178" s="91"/>
      <c r="V178" s="91"/>
      <c r="W178" s="91"/>
      <c r="X178" s="56"/>
      <c r="Y178" s="56"/>
      <c r="Z178" s="56"/>
      <c r="AA178" s="56"/>
      <c r="AB178" s="58" t="s">
        <v>151</v>
      </c>
      <c r="AC178" s="8" t="s">
        <v>12</v>
      </c>
      <c r="AD178" s="18">
        <v>0</v>
      </c>
      <c r="AE178" s="18">
        <v>0</v>
      </c>
      <c r="AF178" s="18">
        <v>0</v>
      </c>
      <c r="AG178" s="18">
        <v>0</v>
      </c>
      <c r="AH178" s="18">
        <v>0</v>
      </c>
      <c r="AI178" s="18">
        <v>0</v>
      </c>
      <c r="AJ178" s="18">
        <v>0</v>
      </c>
      <c r="AK178" s="19">
        <v>2020</v>
      </c>
    </row>
    <row r="179" spans="1:37" ht="64.900000000000006" customHeight="1" x14ac:dyDescent="0.25">
      <c r="A179" s="91"/>
      <c r="B179" s="91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0"/>
      <c r="P179" s="90"/>
      <c r="Q179" s="90"/>
      <c r="R179" s="90"/>
      <c r="S179" s="90"/>
      <c r="T179" s="90"/>
      <c r="U179" s="91"/>
      <c r="V179" s="91"/>
      <c r="W179" s="91"/>
      <c r="X179" s="56"/>
      <c r="Y179" s="56"/>
      <c r="Z179" s="56"/>
      <c r="AA179" s="56"/>
      <c r="AB179" s="58" t="s">
        <v>183</v>
      </c>
      <c r="AC179" s="8" t="s">
        <v>7</v>
      </c>
      <c r="AD179" s="19">
        <v>100</v>
      </c>
      <c r="AE179" s="19">
        <v>100</v>
      </c>
      <c r="AF179" s="19">
        <v>100</v>
      </c>
      <c r="AG179" s="19">
        <v>100</v>
      </c>
      <c r="AH179" s="19">
        <v>100</v>
      </c>
      <c r="AI179" s="19">
        <v>100</v>
      </c>
      <c r="AJ179" s="19">
        <v>100</v>
      </c>
      <c r="AK179" s="19">
        <v>2015</v>
      </c>
    </row>
    <row r="180" spans="1:37" ht="57.75" customHeight="1" x14ac:dyDescent="0.25">
      <c r="A180" s="91"/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0"/>
      <c r="P180" s="90"/>
      <c r="Q180" s="90"/>
      <c r="R180" s="90"/>
      <c r="S180" s="90"/>
      <c r="T180" s="90"/>
      <c r="U180" s="91"/>
      <c r="V180" s="91"/>
      <c r="W180" s="91"/>
      <c r="X180" s="56"/>
      <c r="Y180" s="56"/>
      <c r="Z180" s="56"/>
      <c r="AA180" s="56"/>
      <c r="AB180" s="58" t="s">
        <v>152</v>
      </c>
      <c r="AC180" s="8" t="s">
        <v>7</v>
      </c>
      <c r="AD180" s="19">
        <v>100</v>
      </c>
      <c r="AE180" s="19">
        <v>100</v>
      </c>
      <c r="AF180" s="19">
        <v>100</v>
      </c>
      <c r="AG180" s="19">
        <v>100</v>
      </c>
      <c r="AH180" s="19">
        <v>100</v>
      </c>
      <c r="AI180" s="19">
        <v>100</v>
      </c>
      <c r="AJ180" s="19">
        <v>100</v>
      </c>
      <c r="AK180" s="19">
        <v>2015</v>
      </c>
    </row>
    <row r="181" spans="1:37" ht="42" customHeight="1" x14ac:dyDescent="0.25">
      <c r="A181" s="91"/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0"/>
      <c r="P181" s="90"/>
      <c r="Q181" s="90"/>
      <c r="R181" s="90"/>
      <c r="S181" s="90"/>
      <c r="T181" s="90"/>
      <c r="U181" s="91"/>
      <c r="V181" s="91"/>
      <c r="W181" s="91"/>
      <c r="X181" s="56"/>
      <c r="Y181" s="56"/>
      <c r="Z181" s="56"/>
      <c r="AA181" s="56"/>
      <c r="AB181" s="58" t="s">
        <v>153</v>
      </c>
      <c r="AC181" s="8" t="s">
        <v>7</v>
      </c>
      <c r="AD181" s="19">
        <v>60</v>
      </c>
      <c r="AE181" s="19">
        <v>100</v>
      </c>
      <c r="AF181" s="19">
        <v>100</v>
      </c>
      <c r="AG181" s="19">
        <v>100</v>
      </c>
      <c r="AH181" s="19">
        <v>100</v>
      </c>
      <c r="AI181" s="19">
        <v>100</v>
      </c>
      <c r="AJ181" s="19">
        <v>100</v>
      </c>
      <c r="AK181" s="19">
        <v>2016</v>
      </c>
    </row>
    <row r="182" spans="1:37" x14ac:dyDescent="0.25">
      <c r="AK182" s="52" t="s">
        <v>70</v>
      </c>
    </row>
    <row r="184" spans="1:37" ht="21" x14ac:dyDescent="0.35">
      <c r="I184" s="117" t="s">
        <v>218</v>
      </c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9"/>
      <c r="V184" s="119"/>
      <c r="W184" s="119"/>
      <c r="X184" s="119"/>
      <c r="Y184" s="119"/>
      <c r="Z184" s="119"/>
      <c r="AA184" s="119"/>
      <c r="AB184" s="120"/>
      <c r="AC184" s="121"/>
      <c r="AD184" s="122"/>
      <c r="AE184" s="122"/>
      <c r="AF184" s="123"/>
      <c r="AG184" s="124" t="s">
        <v>219</v>
      </c>
      <c r="AH184" s="122"/>
    </row>
    <row r="185" spans="1:37" ht="15.75" x14ac:dyDescent="0.25">
      <c r="U185" s="9"/>
      <c r="V185" s="9"/>
      <c r="W185" s="9"/>
      <c r="X185" s="9"/>
      <c r="Y185" s="9"/>
      <c r="Z185" s="9"/>
      <c r="AA185" s="9"/>
      <c r="AB185" s="12"/>
      <c r="AC185" s="20"/>
      <c r="AD185" s="40"/>
      <c r="AE185" s="40"/>
      <c r="AG185" s="41"/>
      <c r="AH185" s="9"/>
      <c r="AI185" s="9"/>
      <c r="AJ185" s="9"/>
      <c r="AK185" s="9"/>
    </row>
    <row r="186" spans="1:37" ht="15.75" x14ac:dyDescent="0.25">
      <c r="U186" s="9"/>
      <c r="V186" s="9"/>
      <c r="W186" s="9"/>
      <c r="X186" s="9"/>
      <c r="Y186" s="9"/>
      <c r="Z186" s="9"/>
      <c r="AA186" s="9"/>
      <c r="AB186" s="12"/>
      <c r="AC186" s="20"/>
      <c r="AD186" s="40"/>
      <c r="AE186" s="40"/>
      <c r="AG186" s="41"/>
      <c r="AH186" s="9"/>
      <c r="AI186" s="9"/>
      <c r="AJ186" s="9"/>
      <c r="AK186" s="9"/>
    </row>
    <row r="187" spans="1:37" ht="15.75" x14ac:dyDescent="0.25">
      <c r="U187" s="9"/>
      <c r="V187" s="9"/>
      <c r="W187" s="9"/>
      <c r="X187" s="9"/>
      <c r="Y187" s="9"/>
      <c r="Z187" s="9"/>
      <c r="AA187" s="9"/>
      <c r="AB187" s="12"/>
      <c r="AC187" s="112"/>
      <c r="AD187" s="113"/>
      <c r="AE187" s="113"/>
      <c r="AF187" s="34"/>
      <c r="AG187" s="114"/>
      <c r="AH187" s="13"/>
      <c r="AI187" s="13"/>
      <c r="AJ187" s="13"/>
      <c r="AK187" s="13"/>
    </row>
    <row r="188" spans="1:37" ht="15.75" x14ac:dyDescent="0.25">
      <c r="U188" s="9"/>
      <c r="V188" s="9"/>
      <c r="W188" s="9"/>
      <c r="X188" s="9"/>
      <c r="Y188" s="9"/>
      <c r="Z188" s="9"/>
      <c r="AA188" s="9"/>
      <c r="AB188" s="12"/>
      <c r="AC188" s="112"/>
      <c r="AD188" s="113"/>
      <c r="AE188" s="113"/>
      <c r="AF188" s="34"/>
      <c r="AG188" s="114"/>
      <c r="AH188" s="13"/>
      <c r="AI188" s="13"/>
      <c r="AJ188" s="13"/>
      <c r="AK188" s="13"/>
    </row>
    <row r="189" spans="1:37" ht="15.75" x14ac:dyDescent="0.25">
      <c r="U189" s="9"/>
      <c r="V189" s="9"/>
      <c r="W189" s="9"/>
      <c r="X189" s="9"/>
      <c r="Y189" s="9"/>
      <c r="Z189" s="9"/>
      <c r="AA189" s="9"/>
      <c r="AB189" s="12"/>
      <c r="AC189" s="112"/>
      <c r="AD189" s="115"/>
      <c r="AE189" s="115"/>
      <c r="AF189" s="115"/>
      <c r="AG189" s="115"/>
      <c r="AH189" s="115"/>
      <c r="AI189" s="116"/>
      <c r="AJ189" s="13"/>
      <c r="AK189" s="13"/>
    </row>
    <row r="190" spans="1:37" ht="15.75" x14ac:dyDescent="0.25">
      <c r="U190" s="9"/>
      <c r="V190" s="9"/>
      <c r="W190" s="9"/>
      <c r="X190" s="9"/>
      <c r="Y190" s="9"/>
      <c r="Z190" s="9"/>
      <c r="AA190" s="9"/>
      <c r="AB190" s="12"/>
      <c r="AC190" s="112"/>
      <c r="AD190" s="115"/>
      <c r="AE190" s="115"/>
      <c r="AF190" s="115"/>
      <c r="AG190" s="115"/>
      <c r="AH190" s="116"/>
      <c r="AI190" s="116"/>
      <c r="AJ190" s="13"/>
      <c r="AK190" s="13"/>
    </row>
    <row r="191" spans="1:37" ht="15.75" x14ac:dyDescent="0.25">
      <c r="U191" s="9"/>
      <c r="V191" s="9"/>
      <c r="W191" s="9"/>
      <c r="X191" s="9"/>
      <c r="Y191" s="9"/>
      <c r="Z191" s="9"/>
      <c r="AA191" s="9"/>
      <c r="AB191" s="12"/>
      <c r="AC191" s="112"/>
      <c r="AD191" s="113"/>
      <c r="AE191" s="113"/>
      <c r="AF191" s="113"/>
      <c r="AG191" s="113"/>
      <c r="AH191" s="13"/>
      <c r="AI191" s="13"/>
      <c r="AJ191" s="13"/>
      <c r="AK191" s="13"/>
    </row>
  </sheetData>
  <mergeCells count="28">
    <mergeCell ref="A17:P17"/>
    <mergeCell ref="A45:AA45"/>
    <mergeCell ref="AB45:AB46"/>
    <mergeCell ref="AC45:AC46"/>
    <mergeCell ref="AD45:AI45"/>
    <mergeCell ref="A31:AK31"/>
    <mergeCell ref="A32:AK32"/>
    <mergeCell ref="A33:AK33"/>
    <mergeCell ref="A34:AK34"/>
    <mergeCell ref="A37:P37"/>
    <mergeCell ref="A38:P38"/>
    <mergeCell ref="AJ45:AK45"/>
    <mergeCell ref="A46:C46"/>
    <mergeCell ref="D46:E46"/>
    <mergeCell ref="F46:G46"/>
    <mergeCell ref="H46:N46"/>
    <mergeCell ref="A16:P16"/>
    <mergeCell ref="B12:AJ12"/>
    <mergeCell ref="D13:AC13"/>
    <mergeCell ref="A9:AK9"/>
    <mergeCell ref="A10:AK10"/>
    <mergeCell ref="A11:AK11"/>
    <mergeCell ref="AG24:AK24"/>
    <mergeCell ref="AG26:AK26"/>
    <mergeCell ref="AG27:AK27"/>
    <mergeCell ref="AG28:AK28"/>
    <mergeCell ref="Y46:AA46"/>
    <mergeCell ref="AG29:AK29"/>
  </mergeCells>
  <pageMargins left="0.78740157480314965" right="0.39370078740157483" top="0.28000000000000003" bottom="0.31496062992125984" header="0.19685039370078741" footer="0.19685039370078741"/>
  <pageSetup paperSize="9" scale="59" fitToHeight="10" orientation="landscape" verticalDpi="180" r:id="rId1"/>
  <headerFooter>
    <oddFooter>&amp;C&amp;P</oddFooter>
  </headerFooter>
  <rowBreaks count="2" manualBreakCount="2">
    <brk id="159" max="36" man="1"/>
    <brk id="173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A7" workbookViewId="0">
      <selection activeCell="E23" sqref="E23"/>
    </sheetView>
  </sheetViews>
  <sheetFormatPr defaultRowHeight="15" x14ac:dyDescent="0.25"/>
  <cols>
    <col min="8" max="8" width="29.7109375" customWidth="1"/>
    <col min="9" max="9" width="24.7109375" customWidth="1"/>
  </cols>
  <sheetData>
    <row r="1" spans="3:10" ht="16.5" thickBot="1" x14ac:dyDescent="0.3">
      <c r="C1" s="93">
        <v>24</v>
      </c>
      <c r="D1" s="162" t="s">
        <v>201</v>
      </c>
      <c r="E1" s="163"/>
      <c r="H1" s="100" t="s">
        <v>202</v>
      </c>
      <c r="I1" s="101">
        <v>200</v>
      </c>
      <c r="J1" s="102">
        <v>474.4</v>
      </c>
    </row>
    <row r="2" spans="3:10" ht="16.5" thickBot="1" x14ac:dyDescent="0.3">
      <c r="C2" s="94">
        <v>23</v>
      </c>
      <c r="H2" s="103" t="s">
        <v>203</v>
      </c>
      <c r="I2" s="102">
        <v>150</v>
      </c>
      <c r="J2" s="102">
        <v>127.8</v>
      </c>
    </row>
    <row r="3" spans="3:10" ht="16.5" thickBot="1" x14ac:dyDescent="0.3">
      <c r="C3" s="94">
        <v>33</v>
      </c>
      <c r="H3" s="102" t="s">
        <v>202</v>
      </c>
      <c r="I3" s="102" t="s">
        <v>204</v>
      </c>
      <c r="J3" s="102">
        <v>258</v>
      </c>
    </row>
    <row r="4" spans="3:10" ht="16.5" thickBot="1" x14ac:dyDescent="0.3">
      <c r="C4" s="94">
        <v>33</v>
      </c>
      <c r="H4" s="102" t="s">
        <v>202</v>
      </c>
      <c r="I4" s="102" t="s">
        <v>205</v>
      </c>
      <c r="J4" s="102">
        <v>653.1</v>
      </c>
    </row>
    <row r="5" spans="3:10" ht="16.5" thickBot="1" x14ac:dyDescent="0.3">
      <c r="C5" s="94">
        <v>32</v>
      </c>
      <c r="H5" s="102" t="s">
        <v>203</v>
      </c>
      <c r="I5" s="102" t="s">
        <v>206</v>
      </c>
      <c r="J5" s="102">
        <v>39.200000000000003</v>
      </c>
    </row>
    <row r="6" spans="3:10" ht="16.5" thickBot="1" x14ac:dyDescent="0.3">
      <c r="C6" s="94">
        <v>33</v>
      </c>
      <c r="H6" s="102" t="s">
        <v>202</v>
      </c>
      <c r="I6" s="104">
        <v>200</v>
      </c>
      <c r="J6" s="102">
        <v>68.3</v>
      </c>
    </row>
    <row r="7" spans="3:10" ht="16.5" thickBot="1" x14ac:dyDescent="0.3">
      <c r="C7" s="94">
        <v>38</v>
      </c>
      <c r="H7" s="102" t="s">
        <v>202</v>
      </c>
      <c r="I7" s="104">
        <v>200</v>
      </c>
      <c r="J7" s="102">
        <v>85</v>
      </c>
    </row>
    <row r="8" spans="3:10" ht="16.5" thickBot="1" x14ac:dyDescent="0.3">
      <c r="C8" s="94">
        <v>37</v>
      </c>
      <c r="H8" s="102" t="s">
        <v>203</v>
      </c>
      <c r="I8" s="102">
        <v>50</v>
      </c>
      <c r="J8" s="102">
        <v>180</v>
      </c>
    </row>
    <row r="9" spans="3:10" ht="16.5" thickBot="1" x14ac:dyDescent="0.3">
      <c r="C9" s="94">
        <v>84</v>
      </c>
      <c r="H9" s="102" t="s">
        <v>203</v>
      </c>
      <c r="I9" s="104">
        <v>32</v>
      </c>
      <c r="J9" s="102">
        <v>142</v>
      </c>
    </row>
    <row r="10" spans="3:10" ht="16.5" thickBot="1" x14ac:dyDescent="0.3">
      <c r="C10" s="94">
        <v>83</v>
      </c>
      <c r="H10" s="101" t="s">
        <v>203</v>
      </c>
      <c r="I10" s="104">
        <v>150</v>
      </c>
      <c r="J10" s="102">
        <v>78.2</v>
      </c>
    </row>
    <row r="11" spans="3:10" ht="16.5" thickBot="1" x14ac:dyDescent="0.3">
      <c r="C11" s="94">
        <v>83</v>
      </c>
      <c r="H11" s="102" t="s">
        <v>203</v>
      </c>
      <c r="I11" s="104">
        <v>250</v>
      </c>
      <c r="J11" s="102">
        <v>28.2</v>
      </c>
    </row>
    <row r="12" spans="3:10" ht="16.5" thickBot="1" x14ac:dyDescent="0.3">
      <c r="C12" s="94">
        <v>82</v>
      </c>
      <c r="H12" s="102" t="s">
        <v>203</v>
      </c>
      <c r="I12" s="104">
        <v>110</v>
      </c>
      <c r="J12" s="102">
        <v>120</v>
      </c>
    </row>
    <row r="13" spans="3:10" ht="16.5" thickBot="1" x14ac:dyDescent="0.3">
      <c r="C13" s="94">
        <v>125</v>
      </c>
      <c r="H13" s="102" t="s">
        <v>202</v>
      </c>
      <c r="I13" s="104">
        <v>150</v>
      </c>
      <c r="J13" s="102">
        <v>56.4</v>
      </c>
    </row>
    <row r="14" spans="3:10" ht="16.5" thickBot="1" x14ac:dyDescent="0.3">
      <c r="C14" s="94">
        <v>125</v>
      </c>
      <c r="H14" s="102" t="s">
        <v>202</v>
      </c>
      <c r="I14" s="104">
        <v>150</v>
      </c>
      <c r="J14" s="102">
        <v>12.3</v>
      </c>
    </row>
    <row r="15" spans="3:10" ht="16.5" thickBot="1" x14ac:dyDescent="0.3">
      <c r="C15" s="94">
        <v>110</v>
      </c>
      <c r="H15" s="102" t="s">
        <v>202</v>
      </c>
      <c r="I15" s="104">
        <v>150</v>
      </c>
      <c r="J15" s="102">
        <v>32.9</v>
      </c>
    </row>
    <row r="16" spans="3:10" ht="16.5" thickBot="1" x14ac:dyDescent="0.3">
      <c r="C16" s="94">
        <v>109</v>
      </c>
      <c r="H16" s="102" t="s">
        <v>202</v>
      </c>
      <c r="I16" s="104">
        <v>150</v>
      </c>
      <c r="J16" s="102">
        <v>116.5</v>
      </c>
    </row>
    <row r="17" spans="3:11" ht="16.5" thickBot="1" x14ac:dyDescent="0.3">
      <c r="C17" s="94">
        <v>229</v>
      </c>
      <c r="H17" s="102" t="s">
        <v>202</v>
      </c>
      <c r="I17" s="104">
        <v>150</v>
      </c>
      <c r="J17" s="102">
        <v>87.9</v>
      </c>
    </row>
    <row r="18" spans="3:11" ht="16.5" thickBot="1" x14ac:dyDescent="0.3">
      <c r="C18" s="94">
        <v>231</v>
      </c>
      <c r="H18" s="102" t="s">
        <v>202</v>
      </c>
      <c r="I18" s="104">
        <v>150</v>
      </c>
      <c r="J18" s="102">
        <v>102</v>
      </c>
    </row>
    <row r="19" spans="3:11" ht="16.5" thickBot="1" x14ac:dyDescent="0.3">
      <c r="C19" s="94">
        <v>52</v>
      </c>
      <c r="H19" s="102" t="s">
        <v>202</v>
      </c>
      <c r="I19" s="104">
        <v>150</v>
      </c>
      <c r="J19" s="102">
        <v>84.6</v>
      </c>
    </row>
    <row r="20" spans="3:11" ht="16.5" thickBot="1" x14ac:dyDescent="0.3">
      <c r="C20" s="94">
        <v>53</v>
      </c>
    </row>
    <row r="21" spans="3:11" ht="16.5" thickBot="1" x14ac:dyDescent="0.3">
      <c r="C21" s="94">
        <v>97</v>
      </c>
      <c r="G21" t="s">
        <v>207</v>
      </c>
      <c r="H21" s="106" t="s">
        <v>202</v>
      </c>
      <c r="I21" s="105"/>
      <c r="J21" s="105">
        <f>J1+J3+J4+J6+J7+J13+J14+J15+J16+J17+J18+J19</f>
        <v>2031.4</v>
      </c>
      <c r="K21" s="105">
        <f>J21/1000</f>
        <v>2.0314000000000001</v>
      </c>
    </row>
    <row r="22" spans="3:11" ht="16.5" thickBot="1" x14ac:dyDescent="0.3">
      <c r="C22" s="94">
        <v>97</v>
      </c>
      <c r="H22" s="107" t="s">
        <v>203</v>
      </c>
      <c r="I22" s="105"/>
      <c r="J22" s="105">
        <f>J2+J5+J8+J9+J10+J11+J12</f>
        <v>715.40000000000009</v>
      </c>
      <c r="K22" s="105">
        <f>J22/1000</f>
        <v>0.71540000000000004</v>
      </c>
    </row>
    <row r="23" spans="3:11" ht="16.5" thickBot="1" x14ac:dyDescent="0.3">
      <c r="C23" s="94">
        <v>93</v>
      </c>
    </row>
    <row r="24" spans="3:11" ht="16.5" thickBot="1" x14ac:dyDescent="0.3">
      <c r="C24" s="94">
        <v>94</v>
      </c>
    </row>
    <row r="25" spans="3:11" ht="16.5" thickBot="1" x14ac:dyDescent="0.3">
      <c r="C25" s="94">
        <v>60</v>
      </c>
    </row>
    <row r="26" spans="3:11" ht="16.5" thickBot="1" x14ac:dyDescent="0.3">
      <c r="C26" s="94">
        <v>525</v>
      </c>
    </row>
    <row r="27" spans="3:11" ht="16.5" thickBot="1" x14ac:dyDescent="0.3">
      <c r="C27" s="94">
        <v>525</v>
      </c>
    </row>
    <row r="28" spans="3:11" ht="16.5" thickBot="1" x14ac:dyDescent="0.3">
      <c r="C28" s="94">
        <v>487</v>
      </c>
    </row>
    <row r="29" spans="3:11" ht="16.5" thickBot="1" x14ac:dyDescent="0.3">
      <c r="C29" s="94">
        <v>327</v>
      </c>
    </row>
    <row r="30" spans="3:11" ht="16.5" thickBot="1" x14ac:dyDescent="0.3">
      <c r="C30" s="94">
        <v>101</v>
      </c>
    </row>
    <row r="31" spans="3:11" ht="16.5" thickBot="1" x14ac:dyDescent="0.3">
      <c r="C31" s="94">
        <v>101</v>
      </c>
    </row>
    <row r="32" spans="3:11" ht="16.5" thickBot="1" x14ac:dyDescent="0.3">
      <c r="C32" s="94">
        <v>101</v>
      </c>
    </row>
    <row r="33" spans="3:5" ht="16.5" thickBot="1" x14ac:dyDescent="0.3">
      <c r="C33" s="94">
        <v>103</v>
      </c>
    </row>
    <row r="34" spans="3:5" ht="16.5" thickBot="1" x14ac:dyDescent="0.3">
      <c r="C34" s="94">
        <v>38</v>
      </c>
    </row>
    <row r="35" spans="3:5" ht="16.5" thickBot="1" x14ac:dyDescent="0.3">
      <c r="C35" s="94">
        <v>379</v>
      </c>
    </row>
    <row r="36" spans="3:5" ht="16.5" thickBot="1" x14ac:dyDescent="0.3">
      <c r="C36" s="94">
        <v>380</v>
      </c>
    </row>
    <row r="37" spans="3:5" ht="16.5" thickBot="1" x14ac:dyDescent="0.3">
      <c r="C37" s="94">
        <v>215</v>
      </c>
    </row>
    <row r="38" spans="3:5" ht="16.5" thickBot="1" x14ac:dyDescent="0.3">
      <c r="C38" s="94">
        <v>285</v>
      </c>
    </row>
    <row r="39" spans="3:5" ht="16.5" thickBot="1" x14ac:dyDescent="0.3">
      <c r="C39" s="94">
        <v>242</v>
      </c>
    </row>
    <row r="40" spans="3:5" ht="16.5" thickBot="1" x14ac:dyDescent="0.3">
      <c r="C40" s="94">
        <v>241</v>
      </c>
    </row>
    <row r="41" spans="3:5" ht="16.5" thickBot="1" x14ac:dyDescent="0.3">
      <c r="C41" s="94">
        <v>44</v>
      </c>
    </row>
    <row r="42" spans="3:5" ht="16.5" thickBot="1" x14ac:dyDescent="0.3">
      <c r="C42" s="94">
        <v>44</v>
      </c>
    </row>
    <row r="43" spans="3:5" ht="16.5" thickBot="1" x14ac:dyDescent="0.3">
      <c r="C43" s="94">
        <v>166</v>
      </c>
    </row>
    <row r="44" spans="3:5" ht="16.5" thickBot="1" x14ac:dyDescent="0.3">
      <c r="C44" s="94">
        <v>167</v>
      </c>
      <c r="D44">
        <f>SUM(C1:C43)</f>
        <v>6364</v>
      </c>
    </row>
    <row r="45" spans="3:5" ht="15.75" thickBot="1" x14ac:dyDescent="0.3">
      <c r="C45" s="164" t="s">
        <v>208</v>
      </c>
      <c r="D45" s="164"/>
      <c r="E45" s="105">
        <f>D44+D57</f>
        <v>14715</v>
      </c>
    </row>
    <row r="46" spans="3:5" ht="15.75" thickBot="1" x14ac:dyDescent="0.3">
      <c r="C46" s="95">
        <v>1564</v>
      </c>
    </row>
    <row r="47" spans="3:5" ht="15.75" thickBot="1" x14ac:dyDescent="0.3">
      <c r="C47" s="96">
        <v>75</v>
      </c>
    </row>
    <row r="48" spans="3:5" ht="15.75" thickBot="1" x14ac:dyDescent="0.3">
      <c r="C48" s="96">
        <v>21</v>
      </c>
    </row>
    <row r="49" spans="1:8" ht="15.75" thickBot="1" x14ac:dyDescent="0.3">
      <c r="C49" s="96">
        <v>25</v>
      </c>
    </row>
    <row r="50" spans="1:8" ht="15.75" thickBot="1" x14ac:dyDescent="0.3">
      <c r="C50" s="96">
        <v>305</v>
      </c>
    </row>
    <row r="51" spans="1:8" ht="15.75" thickBot="1" x14ac:dyDescent="0.3">
      <c r="C51" s="96">
        <v>305</v>
      </c>
    </row>
    <row r="52" spans="1:8" ht="15.75" thickBot="1" x14ac:dyDescent="0.3">
      <c r="C52" s="96">
        <v>356</v>
      </c>
    </row>
    <row r="53" spans="1:8" ht="15.75" thickBot="1" x14ac:dyDescent="0.3">
      <c r="C53" s="97">
        <v>2659</v>
      </c>
    </row>
    <row r="54" spans="1:8" ht="15.75" thickBot="1" x14ac:dyDescent="0.3">
      <c r="C54" s="98">
        <v>1210</v>
      </c>
    </row>
    <row r="55" spans="1:8" ht="15.75" thickBot="1" x14ac:dyDescent="0.3">
      <c r="C55" s="99">
        <v>131</v>
      </c>
    </row>
    <row r="56" spans="1:8" ht="15.75" thickBot="1" x14ac:dyDescent="0.3">
      <c r="C56" s="99">
        <v>850</v>
      </c>
    </row>
    <row r="57" spans="1:8" ht="15.75" thickBot="1" x14ac:dyDescent="0.3">
      <c r="C57" s="99">
        <v>850</v>
      </c>
      <c r="D57">
        <f>SUM(C46:C57)</f>
        <v>8351</v>
      </c>
    </row>
    <row r="61" spans="1:8" ht="64.900000000000006" customHeight="1" x14ac:dyDescent="0.25">
      <c r="A61" t="s">
        <v>209</v>
      </c>
      <c r="C61" s="160" t="s">
        <v>210</v>
      </c>
      <c r="D61" s="161"/>
      <c r="E61" s="161"/>
      <c r="F61" s="161"/>
      <c r="G61">
        <v>854.3</v>
      </c>
    </row>
    <row r="62" spans="1:8" ht="48.6" customHeight="1" x14ac:dyDescent="0.25">
      <c r="C62" s="160" t="s">
        <v>211</v>
      </c>
      <c r="D62" s="161"/>
      <c r="E62" s="161"/>
      <c r="F62" s="161"/>
      <c r="G62">
        <v>186</v>
      </c>
    </row>
    <row r="63" spans="1:8" ht="81.599999999999994" customHeight="1" x14ac:dyDescent="0.25">
      <c r="C63" s="160" t="s">
        <v>212</v>
      </c>
      <c r="D63" s="161"/>
      <c r="E63" s="161"/>
      <c r="F63" s="161"/>
      <c r="G63">
        <v>2022.4</v>
      </c>
    </row>
    <row r="64" spans="1:8" ht="61.9" customHeight="1" x14ac:dyDescent="0.25">
      <c r="C64" s="160" t="s">
        <v>213</v>
      </c>
      <c r="D64" s="161"/>
      <c r="E64" s="161"/>
      <c r="F64" s="161"/>
      <c r="G64">
        <v>580.9</v>
      </c>
      <c r="H64" t="s">
        <v>217</v>
      </c>
    </row>
    <row r="65" spans="3:7" ht="52.9" customHeight="1" x14ac:dyDescent="0.25">
      <c r="C65" s="160" t="s">
        <v>214</v>
      </c>
      <c r="D65" s="161"/>
      <c r="E65" s="161"/>
      <c r="F65" s="161"/>
      <c r="G65">
        <v>1245.8</v>
      </c>
    </row>
    <row r="66" spans="3:7" ht="87" customHeight="1" x14ac:dyDescent="0.25">
      <c r="C66" s="160" t="s">
        <v>215</v>
      </c>
      <c r="D66" s="161"/>
      <c r="E66" s="161"/>
      <c r="F66" s="161"/>
      <c r="G66">
        <v>932.3</v>
      </c>
    </row>
    <row r="67" spans="3:7" ht="72.599999999999994" customHeight="1" x14ac:dyDescent="0.25">
      <c r="C67" s="160" t="s">
        <v>216</v>
      </c>
      <c r="D67" s="161"/>
      <c r="E67" s="161"/>
      <c r="F67" s="161"/>
      <c r="G67">
        <v>569.29999999999995</v>
      </c>
    </row>
    <row r="69" spans="3:7" x14ac:dyDescent="0.25">
      <c r="F69" t="s">
        <v>208</v>
      </c>
      <c r="G69">
        <f>SUM(G61:G67)</f>
        <v>6391</v>
      </c>
    </row>
    <row r="72" spans="3:7" x14ac:dyDescent="0.25">
      <c r="G72">
        <f>6391-G69</f>
        <v>0</v>
      </c>
    </row>
  </sheetData>
  <mergeCells count="9">
    <mergeCell ref="C65:F65"/>
    <mergeCell ref="C66:F66"/>
    <mergeCell ref="C67:F67"/>
    <mergeCell ref="D1:E1"/>
    <mergeCell ref="C45:D45"/>
    <mergeCell ref="C61:F61"/>
    <mergeCell ref="C62:F62"/>
    <mergeCell ref="C63:F63"/>
    <mergeCell ref="C64:F6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</vt:lpstr>
      <vt:lpstr>Лист1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2013-10-16T11:40:57Z</cp:lastPrinted>
  <dcterms:created xsi:type="dcterms:W3CDTF">2006-09-28T05:33:49Z</dcterms:created>
  <dcterms:modified xsi:type="dcterms:W3CDTF">2020-09-28T13:06:09Z</dcterms:modified>
</cp:coreProperties>
</file>